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b\Documents\web RCMBA\downloads\"/>
    </mc:Choice>
  </mc:AlternateContent>
  <xr:revisionPtr revIDLastSave="0" documentId="8_{55201B51-F8DA-4DDB-A0D7-5D4E92CDEE10}" xr6:coauthVersionLast="47" xr6:coauthVersionMax="47" xr10:uidLastSave="{00000000-0000-0000-0000-000000000000}"/>
  <bookViews>
    <workbookView xWindow="0" yWindow="390" windowWidth="28800" windowHeight="7905" xr2:uid="{00000000-000D-0000-FFFF-FFFF00000000}"/>
  </bookViews>
  <sheets>
    <sheet name="Recap &amp; Stats" sheetId="2" r:id="rId1"/>
    <sheet name="Game 1" sheetId="8" r:id="rId2"/>
    <sheet name="Game 2" sheetId="5" r:id="rId3"/>
    <sheet name="Game 3" sheetId="6" r:id="rId4"/>
    <sheet name="Game 4" sheetId="7" r:id="rId5"/>
    <sheet name="Game 5" sheetId="4" r:id="rId6"/>
    <sheet name="HELP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2" i="2" l="1"/>
  <c r="X25" i="2"/>
  <c r="X18" i="2"/>
  <c r="X11" i="2"/>
  <c r="X4" i="2"/>
  <c r="X31" i="2"/>
  <c r="X24" i="2"/>
  <c r="X17" i="2"/>
  <c r="X10" i="2"/>
  <c r="X3" i="2"/>
  <c r="CH15" i="4" l="1"/>
  <c r="CH15" i="7"/>
  <c r="CH15" i="6"/>
  <c r="CH15" i="5"/>
  <c r="CH47" i="4"/>
  <c r="CH47" i="7"/>
  <c r="CH47" i="6"/>
  <c r="CH47" i="5"/>
  <c r="CH47" i="8"/>
  <c r="CG12" i="8"/>
  <c r="CH15" i="8" s="1"/>
  <c r="BN59" i="5"/>
  <c r="BN58" i="5"/>
  <c r="BN57" i="5"/>
  <c r="BN56" i="5"/>
  <c r="BN55" i="5"/>
  <c r="BN54" i="5"/>
  <c r="BN59" i="6"/>
  <c r="BN58" i="6"/>
  <c r="BN57" i="6"/>
  <c r="BN56" i="6"/>
  <c r="BN55" i="6"/>
  <c r="BN54" i="6"/>
  <c r="BN59" i="7"/>
  <c r="BN58" i="7"/>
  <c r="BN57" i="7"/>
  <c r="BN56" i="7"/>
  <c r="BN55" i="7"/>
  <c r="BN54" i="7"/>
  <c r="BN59" i="4"/>
  <c r="BN58" i="4"/>
  <c r="BN57" i="4"/>
  <c r="BN56" i="4"/>
  <c r="BN55" i="4"/>
  <c r="BN54" i="4"/>
  <c r="BN59" i="8"/>
  <c r="BN58" i="8"/>
  <c r="BN57" i="8"/>
  <c r="BN56" i="8"/>
  <c r="BN55" i="8"/>
  <c r="BN54" i="8"/>
  <c r="BN51" i="5"/>
  <c r="BN50" i="5"/>
  <c r="BN49" i="5"/>
  <c r="BN48" i="5"/>
  <c r="BN47" i="5"/>
  <c r="BN46" i="5"/>
  <c r="BN45" i="5"/>
  <c r="BN44" i="5"/>
  <c r="BN43" i="5"/>
  <c r="BN42" i="5"/>
  <c r="BN41" i="5"/>
  <c r="BN40" i="5"/>
  <c r="BN39" i="5"/>
  <c r="BN38" i="5"/>
  <c r="BN37" i="5"/>
  <c r="BN36" i="5"/>
  <c r="BN35" i="5"/>
  <c r="BN34" i="5"/>
  <c r="BN51" i="6"/>
  <c r="BN50" i="6"/>
  <c r="BN49" i="6"/>
  <c r="BN48" i="6"/>
  <c r="BN47" i="6"/>
  <c r="BN46" i="6"/>
  <c r="BN45" i="6"/>
  <c r="BN44" i="6"/>
  <c r="BN43" i="6"/>
  <c r="BN42" i="6"/>
  <c r="BN41" i="6"/>
  <c r="BN40" i="6"/>
  <c r="BN39" i="6"/>
  <c r="BN38" i="6"/>
  <c r="BN37" i="6"/>
  <c r="BN36" i="6"/>
  <c r="BN35" i="6"/>
  <c r="BN34" i="6"/>
  <c r="BN51" i="7"/>
  <c r="BN50" i="7"/>
  <c r="BN49" i="7"/>
  <c r="BN48" i="7"/>
  <c r="BN47" i="7"/>
  <c r="BN46" i="7"/>
  <c r="BN45" i="7"/>
  <c r="BN44" i="7"/>
  <c r="BN43" i="7"/>
  <c r="BN42" i="7"/>
  <c r="BN41" i="7"/>
  <c r="BN40" i="7"/>
  <c r="BN39" i="7"/>
  <c r="BN38" i="7"/>
  <c r="BN37" i="7"/>
  <c r="BN36" i="7"/>
  <c r="BN35" i="7"/>
  <c r="BN34" i="7"/>
  <c r="BN51" i="4"/>
  <c r="BN50" i="4"/>
  <c r="BN49" i="4"/>
  <c r="BN48" i="4"/>
  <c r="BN47" i="4"/>
  <c r="BN46" i="4"/>
  <c r="BN45" i="4"/>
  <c r="BN44" i="4"/>
  <c r="BN43" i="4"/>
  <c r="BN42" i="4"/>
  <c r="BN41" i="4"/>
  <c r="BN40" i="4"/>
  <c r="BN39" i="4"/>
  <c r="BN38" i="4"/>
  <c r="BN37" i="4"/>
  <c r="BN36" i="4"/>
  <c r="BN35" i="4"/>
  <c r="BN34" i="4"/>
  <c r="BN51" i="8"/>
  <c r="BN50" i="8"/>
  <c r="BN49" i="8"/>
  <c r="BN48" i="8"/>
  <c r="BN47" i="8"/>
  <c r="BN46" i="8"/>
  <c r="BN45" i="8"/>
  <c r="BN44" i="8"/>
  <c r="BN43" i="8"/>
  <c r="BN42" i="8"/>
  <c r="BN41" i="8"/>
  <c r="BN40" i="8"/>
  <c r="BN39" i="8"/>
  <c r="BN38" i="8"/>
  <c r="BN37" i="8"/>
  <c r="BN36" i="8"/>
  <c r="BN35" i="8"/>
  <c r="BN34" i="8"/>
  <c r="BN27" i="5"/>
  <c r="BN26" i="5"/>
  <c r="BN25" i="5"/>
  <c r="BN24" i="5"/>
  <c r="BN23" i="5"/>
  <c r="BN22" i="5"/>
  <c r="BN27" i="6"/>
  <c r="BN26" i="6"/>
  <c r="BN25" i="6"/>
  <c r="BN24" i="6"/>
  <c r="BN23" i="6"/>
  <c r="BN22" i="6"/>
  <c r="BN27" i="7"/>
  <c r="BN26" i="7"/>
  <c r="BN25" i="7"/>
  <c r="BN24" i="7"/>
  <c r="BN23" i="7"/>
  <c r="BN22" i="7"/>
  <c r="BN27" i="4"/>
  <c r="BN26" i="4"/>
  <c r="BN25" i="4"/>
  <c r="BN24" i="4"/>
  <c r="BN23" i="4"/>
  <c r="BN22" i="4"/>
  <c r="BN27" i="8"/>
  <c r="BN26" i="8"/>
  <c r="BN25" i="8"/>
  <c r="BN24" i="8"/>
  <c r="BN23" i="8"/>
  <c r="BN22" i="8"/>
  <c r="BN19" i="5"/>
  <c r="BN18" i="5"/>
  <c r="BN17" i="5"/>
  <c r="BN16" i="5"/>
  <c r="BN15" i="5"/>
  <c r="BN14" i="5"/>
  <c r="BN13" i="5"/>
  <c r="BN12" i="5"/>
  <c r="BN11" i="5"/>
  <c r="BN10" i="5"/>
  <c r="BN9" i="5"/>
  <c r="BN8" i="5"/>
  <c r="BN7" i="5"/>
  <c r="BN6" i="5"/>
  <c r="BN5" i="5"/>
  <c r="BN4" i="5"/>
  <c r="BN3" i="5"/>
  <c r="BN19" i="6"/>
  <c r="BN18" i="6"/>
  <c r="BN17" i="6"/>
  <c r="BN16" i="6"/>
  <c r="BN15" i="6"/>
  <c r="BN14" i="6"/>
  <c r="BN13" i="6"/>
  <c r="BN12" i="6"/>
  <c r="BN11" i="6"/>
  <c r="BN10" i="6"/>
  <c r="BN9" i="6"/>
  <c r="BN8" i="6"/>
  <c r="BN7" i="6"/>
  <c r="BN6" i="6"/>
  <c r="BN5" i="6"/>
  <c r="BN4" i="6"/>
  <c r="BN3" i="6"/>
  <c r="BN19" i="7"/>
  <c r="BN18" i="7"/>
  <c r="BN17" i="7"/>
  <c r="BN16" i="7"/>
  <c r="BN15" i="7"/>
  <c r="BN14" i="7"/>
  <c r="BN13" i="7"/>
  <c r="BN12" i="7"/>
  <c r="BN11" i="7"/>
  <c r="BN10" i="7"/>
  <c r="BN9" i="7"/>
  <c r="BN8" i="7"/>
  <c r="BN7" i="7"/>
  <c r="BN6" i="7"/>
  <c r="BN5" i="7"/>
  <c r="BN4" i="7"/>
  <c r="BN3" i="7"/>
  <c r="BN19" i="4"/>
  <c r="BN18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5" i="4"/>
  <c r="BN4" i="4"/>
  <c r="BN3" i="4"/>
  <c r="BN19" i="8"/>
  <c r="BN18" i="8"/>
  <c r="BN17" i="8"/>
  <c r="BN16" i="8"/>
  <c r="BN15" i="8"/>
  <c r="BN14" i="8"/>
  <c r="BN13" i="8"/>
  <c r="BN12" i="8"/>
  <c r="BN11" i="8"/>
  <c r="BN10" i="8"/>
  <c r="BN9" i="8"/>
  <c r="BN8" i="8"/>
  <c r="BN7" i="8"/>
  <c r="BN6" i="8"/>
  <c r="BN5" i="8"/>
  <c r="BN4" i="8"/>
  <c r="BN3" i="8"/>
  <c r="BN2" i="5"/>
  <c r="BN2" i="6"/>
  <c r="BN2" i="7"/>
  <c r="BN2" i="4"/>
  <c r="BN2" i="8"/>
  <c r="B2" i="5"/>
  <c r="C2" i="5"/>
  <c r="D2" i="5"/>
  <c r="B4" i="5"/>
  <c r="C4" i="5"/>
  <c r="D4" i="5"/>
  <c r="B6" i="5"/>
  <c r="C6" i="5"/>
  <c r="D6" i="5"/>
  <c r="B8" i="5"/>
  <c r="C8" i="5"/>
  <c r="D8" i="5"/>
  <c r="B10" i="5"/>
  <c r="C10" i="5"/>
  <c r="D10" i="5"/>
  <c r="B12" i="5"/>
  <c r="C12" i="5"/>
  <c r="D12" i="5"/>
  <c r="B14" i="5"/>
  <c r="C14" i="5"/>
  <c r="D14" i="5"/>
  <c r="B16" i="5"/>
  <c r="C16" i="5"/>
  <c r="D16" i="5"/>
  <c r="B18" i="5"/>
  <c r="C18" i="5"/>
  <c r="D18" i="5"/>
  <c r="B34" i="5"/>
  <c r="C34" i="5"/>
  <c r="D34" i="5"/>
  <c r="B36" i="5"/>
  <c r="C36" i="5"/>
  <c r="D36" i="5"/>
  <c r="B38" i="5"/>
  <c r="C38" i="5"/>
  <c r="D38" i="5"/>
  <c r="B40" i="5"/>
  <c r="C40" i="5"/>
  <c r="D40" i="5"/>
  <c r="B42" i="5"/>
  <c r="C42" i="5"/>
  <c r="D42" i="5"/>
  <c r="B44" i="5"/>
  <c r="C44" i="5"/>
  <c r="D44" i="5"/>
  <c r="B46" i="5"/>
  <c r="C46" i="5"/>
  <c r="D46" i="5"/>
  <c r="B48" i="5"/>
  <c r="C48" i="5"/>
  <c r="D48" i="5"/>
  <c r="B50" i="5"/>
  <c r="C50" i="5"/>
  <c r="D50" i="5"/>
  <c r="B34" i="6"/>
  <c r="C34" i="6"/>
  <c r="D34" i="6"/>
  <c r="B36" i="6"/>
  <c r="C36" i="6"/>
  <c r="D36" i="6"/>
  <c r="B38" i="6"/>
  <c r="C38" i="6"/>
  <c r="D38" i="6"/>
  <c r="B40" i="6"/>
  <c r="C40" i="6"/>
  <c r="D40" i="6"/>
  <c r="B42" i="6"/>
  <c r="C42" i="6"/>
  <c r="D42" i="6"/>
  <c r="B44" i="6"/>
  <c r="C44" i="6"/>
  <c r="D44" i="6"/>
  <c r="B46" i="6"/>
  <c r="C46" i="6"/>
  <c r="D46" i="6"/>
  <c r="B48" i="6"/>
  <c r="C48" i="6"/>
  <c r="D48" i="6"/>
  <c r="B50" i="6"/>
  <c r="C50" i="6"/>
  <c r="D50" i="6"/>
  <c r="B2" i="6"/>
  <c r="C2" i="6"/>
  <c r="D2" i="6"/>
  <c r="B4" i="6"/>
  <c r="C4" i="6"/>
  <c r="D4" i="6"/>
  <c r="B6" i="6"/>
  <c r="C6" i="6"/>
  <c r="D6" i="6"/>
  <c r="B8" i="6"/>
  <c r="C8" i="6"/>
  <c r="D8" i="6"/>
  <c r="B10" i="6"/>
  <c r="C10" i="6"/>
  <c r="D10" i="6"/>
  <c r="B12" i="6"/>
  <c r="C12" i="6"/>
  <c r="D12" i="6"/>
  <c r="B14" i="6"/>
  <c r="C14" i="6"/>
  <c r="D14" i="6"/>
  <c r="B16" i="6"/>
  <c r="C16" i="6"/>
  <c r="D16" i="6"/>
  <c r="B18" i="6"/>
  <c r="C18" i="6"/>
  <c r="D18" i="6"/>
  <c r="BY4" i="8"/>
  <c r="AM64" i="2" l="1"/>
  <c r="AH54" i="2" l="1"/>
  <c r="AH76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D44" i="2"/>
  <c r="AC44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D69" i="2"/>
  <c r="AC69" i="2"/>
  <c r="CH46" i="4" l="1"/>
  <c r="CH46" i="7"/>
  <c r="CH46" i="6"/>
  <c r="CH46" i="5"/>
  <c r="CH14" i="4"/>
  <c r="CH14" i="7"/>
  <c r="CH14" i="6"/>
  <c r="CH14" i="5"/>
  <c r="CH46" i="8"/>
  <c r="CH14" i="8"/>
  <c r="D50" i="7"/>
  <c r="C50" i="7"/>
  <c r="B50" i="7"/>
  <c r="D48" i="7"/>
  <c r="C48" i="7"/>
  <c r="B48" i="7"/>
  <c r="D46" i="7"/>
  <c r="C46" i="7"/>
  <c r="B46" i="7"/>
  <c r="D44" i="7"/>
  <c r="C44" i="7"/>
  <c r="B44" i="7"/>
  <c r="D42" i="7"/>
  <c r="C42" i="7"/>
  <c r="B42" i="7"/>
  <c r="D40" i="7"/>
  <c r="C40" i="7"/>
  <c r="B40" i="7"/>
  <c r="D38" i="7"/>
  <c r="C38" i="7"/>
  <c r="B38" i="7"/>
  <c r="D36" i="7"/>
  <c r="C36" i="7"/>
  <c r="B36" i="7"/>
  <c r="D34" i="7"/>
  <c r="C34" i="7"/>
  <c r="B34" i="7"/>
  <c r="D18" i="7"/>
  <c r="C18" i="7"/>
  <c r="B18" i="7"/>
  <c r="D16" i="7"/>
  <c r="C16" i="7"/>
  <c r="B16" i="7"/>
  <c r="D14" i="7"/>
  <c r="C14" i="7"/>
  <c r="B14" i="7"/>
  <c r="D12" i="7"/>
  <c r="C12" i="7"/>
  <c r="B12" i="7"/>
  <c r="D10" i="7"/>
  <c r="C10" i="7"/>
  <c r="B10" i="7"/>
  <c r="D8" i="7"/>
  <c r="C8" i="7"/>
  <c r="B8" i="7"/>
  <c r="D6" i="7"/>
  <c r="C6" i="7"/>
  <c r="B6" i="7"/>
  <c r="D4" i="7"/>
  <c r="C4" i="7"/>
  <c r="B4" i="7"/>
  <c r="D2" i="7"/>
  <c r="C2" i="7"/>
  <c r="B2" i="7"/>
  <c r="AN63" i="2" l="1"/>
  <c r="BY43" i="8" l="1"/>
  <c r="BY42" i="8"/>
  <c r="BY41" i="8"/>
  <c r="BY40" i="8"/>
  <c r="BY39" i="8"/>
  <c r="BY38" i="8"/>
  <c r="BY37" i="8"/>
  <c r="BY36" i="8"/>
  <c r="BY35" i="8"/>
  <c r="BZ34" i="8"/>
  <c r="BY34" i="8"/>
  <c r="BY11" i="8"/>
  <c r="BY10" i="8"/>
  <c r="BY8" i="8"/>
  <c r="BY7" i="8"/>
  <c r="BY6" i="8"/>
  <c r="BY5" i="8"/>
  <c r="BY3" i="8"/>
  <c r="BZ2" i="8"/>
  <c r="BY2" i="8"/>
  <c r="N31" i="5" l="1"/>
  <c r="BF4" i="8" l="1"/>
  <c r="CU4" i="8" s="1"/>
  <c r="BL30" i="8" l="1"/>
  <c r="B38" i="2"/>
  <c r="B60" i="2"/>
  <c r="AH9" i="2"/>
  <c r="B32" i="2"/>
  <c r="B25" i="2"/>
  <c r="B18" i="2"/>
  <c r="B11" i="2"/>
  <c r="B4" i="2"/>
  <c r="AD9" i="2"/>
  <c r="B31" i="2"/>
  <c r="B24" i="2"/>
  <c r="B17" i="2"/>
  <c r="B10" i="2"/>
  <c r="B3" i="2"/>
  <c r="BM59" i="5" l="1"/>
  <c r="BL59" i="5"/>
  <c r="BM58" i="5"/>
  <c r="BL58" i="5"/>
  <c r="BM57" i="5"/>
  <c r="BL57" i="5"/>
  <c r="BM56" i="5"/>
  <c r="BL56" i="5"/>
  <c r="BM55" i="5"/>
  <c r="BL55" i="5"/>
  <c r="BM54" i="5"/>
  <c r="BL54" i="5"/>
  <c r="BM59" i="6"/>
  <c r="BL59" i="6"/>
  <c r="BM58" i="6"/>
  <c r="BL58" i="6"/>
  <c r="BM57" i="6"/>
  <c r="BL57" i="6"/>
  <c r="BM56" i="6"/>
  <c r="BL56" i="6"/>
  <c r="BM55" i="6"/>
  <c r="BL55" i="6"/>
  <c r="BM54" i="6"/>
  <c r="BL54" i="6"/>
  <c r="BM59" i="7"/>
  <c r="BL59" i="7"/>
  <c r="BM58" i="7"/>
  <c r="BL58" i="7"/>
  <c r="BM57" i="7"/>
  <c r="BL57" i="7"/>
  <c r="BM56" i="7"/>
  <c r="BL56" i="7"/>
  <c r="BM55" i="7"/>
  <c r="BL55" i="7"/>
  <c r="BM54" i="7"/>
  <c r="BL54" i="7"/>
  <c r="BM59" i="4"/>
  <c r="BL59" i="4"/>
  <c r="BM58" i="4"/>
  <c r="BL58" i="4"/>
  <c r="BM57" i="4"/>
  <c r="BL57" i="4"/>
  <c r="BM56" i="4"/>
  <c r="BL56" i="4"/>
  <c r="BM55" i="4"/>
  <c r="BL55" i="4"/>
  <c r="BM54" i="4"/>
  <c r="BL54" i="4"/>
  <c r="BM59" i="8"/>
  <c r="BL59" i="8"/>
  <c r="BM58" i="8"/>
  <c r="BL58" i="8"/>
  <c r="BM57" i="8"/>
  <c r="BL57" i="8"/>
  <c r="BM56" i="8"/>
  <c r="BL56" i="8"/>
  <c r="BM55" i="8"/>
  <c r="BL55" i="8"/>
  <c r="BM54" i="8"/>
  <c r="BL54" i="8"/>
  <c r="BM51" i="5"/>
  <c r="BL51" i="5"/>
  <c r="BM50" i="5"/>
  <c r="BL50" i="5"/>
  <c r="BM49" i="5"/>
  <c r="BL49" i="5"/>
  <c r="BM48" i="5"/>
  <c r="BL48" i="5"/>
  <c r="BM47" i="5"/>
  <c r="BL47" i="5"/>
  <c r="BM46" i="5"/>
  <c r="BL46" i="5"/>
  <c r="BM45" i="5"/>
  <c r="BL45" i="5"/>
  <c r="BM44" i="5"/>
  <c r="BL44" i="5"/>
  <c r="BM43" i="5"/>
  <c r="BL43" i="5"/>
  <c r="BM42" i="5"/>
  <c r="BL42" i="5"/>
  <c r="BM41" i="5"/>
  <c r="BL41" i="5"/>
  <c r="BM40" i="5"/>
  <c r="BL40" i="5"/>
  <c r="BM39" i="5"/>
  <c r="BL39" i="5"/>
  <c r="BM38" i="5"/>
  <c r="BL38" i="5"/>
  <c r="BM37" i="5"/>
  <c r="BL37" i="5"/>
  <c r="BM36" i="5"/>
  <c r="BL36" i="5"/>
  <c r="BM35" i="5"/>
  <c r="BL35" i="5"/>
  <c r="BM34" i="5"/>
  <c r="BL34" i="5"/>
  <c r="BM51" i="6"/>
  <c r="BL51" i="6"/>
  <c r="BM50" i="6"/>
  <c r="BL50" i="6"/>
  <c r="BM49" i="6"/>
  <c r="BL49" i="6"/>
  <c r="BM48" i="6"/>
  <c r="BL48" i="6"/>
  <c r="BM47" i="6"/>
  <c r="BL47" i="6"/>
  <c r="BM46" i="6"/>
  <c r="BL46" i="6"/>
  <c r="BM45" i="6"/>
  <c r="BL45" i="6"/>
  <c r="BM44" i="6"/>
  <c r="BL44" i="6"/>
  <c r="BM43" i="6"/>
  <c r="BL43" i="6"/>
  <c r="BM42" i="6"/>
  <c r="BL42" i="6"/>
  <c r="BM41" i="6"/>
  <c r="BL41" i="6"/>
  <c r="BM40" i="6"/>
  <c r="BL40" i="6"/>
  <c r="BM39" i="6"/>
  <c r="BL39" i="6"/>
  <c r="BM38" i="6"/>
  <c r="BL38" i="6"/>
  <c r="BM37" i="6"/>
  <c r="BL37" i="6"/>
  <c r="BM36" i="6"/>
  <c r="BL36" i="6"/>
  <c r="BM35" i="6"/>
  <c r="BL35" i="6"/>
  <c r="BM34" i="6"/>
  <c r="BL34" i="6"/>
  <c r="BM51" i="7"/>
  <c r="BL51" i="7"/>
  <c r="BM50" i="7"/>
  <c r="BL50" i="7"/>
  <c r="BM49" i="7"/>
  <c r="BL49" i="7"/>
  <c r="BM48" i="7"/>
  <c r="BL48" i="7"/>
  <c r="BM47" i="7"/>
  <c r="BL47" i="7"/>
  <c r="BM46" i="7"/>
  <c r="BL46" i="7"/>
  <c r="BM45" i="7"/>
  <c r="BL45" i="7"/>
  <c r="BM44" i="7"/>
  <c r="BL44" i="7"/>
  <c r="BM43" i="7"/>
  <c r="BL43" i="7"/>
  <c r="BM42" i="7"/>
  <c r="BL42" i="7"/>
  <c r="BM41" i="7"/>
  <c r="BL41" i="7"/>
  <c r="BM40" i="7"/>
  <c r="BL40" i="7"/>
  <c r="BM39" i="7"/>
  <c r="BL39" i="7"/>
  <c r="BM38" i="7"/>
  <c r="BL38" i="7"/>
  <c r="BM37" i="7"/>
  <c r="BL37" i="7"/>
  <c r="BM36" i="7"/>
  <c r="BL36" i="7"/>
  <c r="BM35" i="7"/>
  <c r="BL35" i="7"/>
  <c r="BM34" i="7"/>
  <c r="BL34" i="7"/>
  <c r="BM51" i="4"/>
  <c r="BL51" i="4"/>
  <c r="BM50" i="4"/>
  <c r="BL50" i="4"/>
  <c r="BM49" i="4"/>
  <c r="BL49" i="4"/>
  <c r="BM48" i="4"/>
  <c r="BL48" i="4"/>
  <c r="BM47" i="4"/>
  <c r="BL47" i="4"/>
  <c r="BM46" i="4"/>
  <c r="BL46" i="4"/>
  <c r="BM45" i="4"/>
  <c r="BL45" i="4"/>
  <c r="BM44" i="4"/>
  <c r="BL44" i="4"/>
  <c r="BM43" i="4"/>
  <c r="BL43" i="4"/>
  <c r="BM42" i="4"/>
  <c r="BL42" i="4"/>
  <c r="BM41" i="4"/>
  <c r="BL41" i="4"/>
  <c r="BM40" i="4"/>
  <c r="BL40" i="4"/>
  <c r="BM39" i="4"/>
  <c r="BL39" i="4"/>
  <c r="BM38" i="4"/>
  <c r="BL38" i="4"/>
  <c r="BM37" i="4"/>
  <c r="BL37" i="4"/>
  <c r="BM36" i="4"/>
  <c r="BL36" i="4"/>
  <c r="BM35" i="4"/>
  <c r="BL35" i="4"/>
  <c r="BM34" i="4"/>
  <c r="BL34" i="4"/>
  <c r="BM51" i="8"/>
  <c r="BL51" i="8"/>
  <c r="BM50" i="8"/>
  <c r="BL50" i="8"/>
  <c r="BM49" i="8"/>
  <c r="BL49" i="8"/>
  <c r="BM48" i="8"/>
  <c r="BL48" i="8"/>
  <c r="BM47" i="8"/>
  <c r="BL47" i="8"/>
  <c r="BM46" i="8"/>
  <c r="BL46" i="8"/>
  <c r="BM45" i="8"/>
  <c r="BL45" i="8"/>
  <c r="BM44" i="8"/>
  <c r="BL44" i="8"/>
  <c r="BM43" i="8"/>
  <c r="BL43" i="8"/>
  <c r="BM42" i="8"/>
  <c r="BL42" i="8"/>
  <c r="BM41" i="8"/>
  <c r="BL41" i="8"/>
  <c r="BM40" i="8"/>
  <c r="BL40" i="8"/>
  <c r="BM39" i="8"/>
  <c r="BL39" i="8"/>
  <c r="BM38" i="8"/>
  <c r="BL38" i="8"/>
  <c r="BM37" i="8"/>
  <c r="BL37" i="8"/>
  <c r="BM36" i="8"/>
  <c r="BL36" i="8"/>
  <c r="BM35" i="8"/>
  <c r="BL35" i="8"/>
  <c r="BM34" i="8"/>
  <c r="BL34" i="8"/>
  <c r="BM27" i="5"/>
  <c r="BL27" i="5"/>
  <c r="BM26" i="5"/>
  <c r="BL26" i="5"/>
  <c r="BM25" i="5"/>
  <c r="BL25" i="5"/>
  <c r="BM24" i="5"/>
  <c r="BL24" i="5"/>
  <c r="BM23" i="5"/>
  <c r="BL23" i="5"/>
  <c r="BM22" i="5"/>
  <c r="BL22" i="5"/>
  <c r="BM21" i="5"/>
  <c r="BL21" i="5"/>
  <c r="BM27" i="6"/>
  <c r="BL27" i="6"/>
  <c r="BM26" i="6"/>
  <c r="BL26" i="6"/>
  <c r="BM25" i="6"/>
  <c r="BL25" i="6"/>
  <c r="BM24" i="6"/>
  <c r="BL24" i="6"/>
  <c r="BM23" i="6"/>
  <c r="BL23" i="6"/>
  <c r="BM22" i="6"/>
  <c r="BL22" i="6"/>
  <c r="BM21" i="6"/>
  <c r="BL21" i="6"/>
  <c r="BM27" i="7"/>
  <c r="BL27" i="7"/>
  <c r="BM26" i="7"/>
  <c r="BL26" i="7"/>
  <c r="BM25" i="7"/>
  <c r="BL25" i="7"/>
  <c r="BM24" i="7"/>
  <c r="BL24" i="7"/>
  <c r="BM23" i="7"/>
  <c r="BL23" i="7"/>
  <c r="BM22" i="7"/>
  <c r="BL22" i="7"/>
  <c r="BM21" i="7"/>
  <c r="BL21" i="7"/>
  <c r="BM27" i="4"/>
  <c r="BL27" i="4"/>
  <c r="BM26" i="4"/>
  <c r="BL26" i="4"/>
  <c r="BM25" i="4"/>
  <c r="BL25" i="4"/>
  <c r="BM24" i="4"/>
  <c r="BL24" i="4"/>
  <c r="BM23" i="4"/>
  <c r="BL23" i="4"/>
  <c r="BM22" i="4"/>
  <c r="BL22" i="4"/>
  <c r="BM21" i="4"/>
  <c r="BL21" i="4"/>
  <c r="BM27" i="8"/>
  <c r="BL27" i="8"/>
  <c r="BM26" i="8"/>
  <c r="BL26" i="8"/>
  <c r="BM25" i="8"/>
  <c r="BL25" i="8"/>
  <c r="BM24" i="8"/>
  <c r="BL24" i="8"/>
  <c r="BM23" i="8"/>
  <c r="BL23" i="8"/>
  <c r="BM22" i="8"/>
  <c r="BL22" i="8"/>
  <c r="BM21" i="8"/>
  <c r="BL21" i="8"/>
  <c r="BM19" i="5"/>
  <c r="BL19" i="5"/>
  <c r="BM18" i="5"/>
  <c r="BL18" i="5"/>
  <c r="BM17" i="5"/>
  <c r="BL17" i="5"/>
  <c r="BM16" i="5"/>
  <c r="BL16" i="5"/>
  <c r="BM15" i="5"/>
  <c r="BL15" i="5"/>
  <c r="BM14" i="5"/>
  <c r="BL14" i="5"/>
  <c r="BM13" i="5"/>
  <c r="BL13" i="5"/>
  <c r="BM12" i="5"/>
  <c r="BL12" i="5"/>
  <c r="BM11" i="5"/>
  <c r="BL11" i="5"/>
  <c r="BM10" i="5"/>
  <c r="BL10" i="5"/>
  <c r="BM9" i="5"/>
  <c r="BL9" i="5"/>
  <c r="BM8" i="5"/>
  <c r="BL8" i="5"/>
  <c r="BM7" i="5"/>
  <c r="BL7" i="5"/>
  <c r="BM6" i="5"/>
  <c r="BL6" i="5"/>
  <c r="BM5" i="5"/>
  <c r="BL5" i="5"/>
  <c r="BM4" i="5"/>
  <c r="BL4" i="5"/>
  <c r="BM3" i="5"/>
  <c r="BL3" i="5"/>
  <c r="BM19" i="6"/>
  <c r="BL19" i="6"/>
  <c r="BM18" i="6"/>
  <c r="BL18" i="6"/>
  <c r="BM17" i="6"/>
  <c r="BL17" i="6"/>
  <c r="BM16" i="6"/>
  <c r="BL16" i="6"/>
  <c r="BM15" i="6"/>
  <c r="BL15" i="6"/>
  <c r="BM14" i="6"/>
  <c r="BL14" i="6"/>
  <c r="BM13" i="6"/>
  <c r="BL13" i="6"/>
  <c r="BM12" i="6"/>
  <c r="BL12" i="6"/>
  <c r="BM11" i="6"/>
  <c r="BL11" i="6"/>
  <c r="BM10" i="6"/>
  <c r="BL10" i="6"/>
  <c r="BM9" i="6"/>
  <c r="BL9" i="6"/>
  <c r="BM8" i="6"/>
  <c r="BL8" i="6"/>
  <c r="BM7" i="6"/>
  <c r="BL7" i="6"/>
  <c r="BM6" i="6"/>
  <c r="BL6" i="6"/>
  <c r="BM5" i="6"/>
  <c r="BL5" i="6"/>
  <c r="BM4" i="6"/>
  <c r="BL4" i="6"/>
  <c r="BM3" i="6"/>
  <c r="BL3" i="6"/>
  <c r="BM19" i="7"/>
  <c r="BL19" i="7"/>
  <c r="BM18" i="7"/>
  <c r="BL18" i="7"/>
  <c r="BM17" i="7"/>
  <c r="BL17" i="7"/>
  <c r="BM16" i="7"/>
  <c r="BL16" i="7"/>
  <c r="BM15" i="7"/>
  <c r="BL15" i="7"/>
  <c r="BM14" i="7"/>
  <c r="BL14" i="7"/>
  <c r="BM13" i="7"/>
  <c r="BL13" i="7"/>
  <c r="BM12" i="7"/>
  <c r="BL12" i="7"/>
  <c r="BM11" i="7"/>
  <c r="BL11" i="7"/>
  <c r="BM10" i="7"/>
  <c r="BL10" i="7"/>
  <c r="BM9" i="7"/>
  <c r="BL9" i="7"/>
  <c r="BM8" i="7"/>
  <c r="BL8" i="7"/>
  <c r="BM7" i="7"/>
  <c r="BL7" i="7"/>
  <c r="BM6" i="7"/>
  <c r="BL6" i="7"/>
  <c r="BM5" i="7"/>
  <c r="BL5" i="7"/>
  <c r="BM4" i="7"/>
  <c r="BL4" i="7"/>
  <c r="BM3" i="7"/>
  <c r="BL3" i="7"/>
  <c r="BM19" i="4"/>
  <c r="BL19" i="4"/>
  <c r="BM18" i="4"/>
  <c r="BL18" i="4"/>
  <c r="BM17" i="4"/>
  <c r="BL17" i="4"/>
  <c r="BM16" i="4"/>
  <c r="BL16" i="4"/>
  <c r="BM15" i="4"/>
  <c r="BL15" i="4"/>
  <c r="BM14" i="4"/>
  <c r="BL14" i="4"/>
  <c r="BM13" i="4"/>
  <c r="BL13" i="4"/>
  <c r="BM12" i="4"/>
  <c r="BL12" i="4"/>
  <c r="BM11" i="4"/>
  <c r="BL11" i="4"/>
  <c r="BM10" i="4"/>
  <c r="BL10" i="4"/>
  <c r="BM9" i="4"/>
  <c r="BL9" i="4"/>
  <c r="BM8" i="4"/>
  <c r="BL8" i="4"/>
  <c r="BM7" i="4"/>
  <c r="BL7" i="4"/>
  <c r="BM6" i="4"/>
  <c r="BL6" i="4"/>
  <c r="BM5" i="4"/>
  <c r="BL5" i="4"/>
  <c r="BM4" i="4"/>
  <c r="BL4" i="4"/>
  <c r="BM3" i="4"/>
  <c r="BL3" i="4"/>
  <c r="BM19" i="8"/>
  <c r="BL19" i="8"/>
  <c r="BM18" i="8"/>
  <c r="BL18" i="8"/>
  <c r="BM17" i="8"/>
  <c r="BL17" i="8"/>
  <c r="BM16" i="8"/>
  <c r="BL16" i="8"/>
  <c r="BM15" i="8"/>
  <c r="BL15" i="8"/>
  <c r="BM14" i="8"/>
  <c r="BL14" i="8"/>
  <c r="BM13" i="8"/>
  <c r="BL13" i="8"/>
  <c r="BM12" i="8"/>
  <c r="BL12" i="8"/>
  <c r="BM11" i="8"/>
  <c r="BL11" i="8"/>
  <c r="BM10" i="8"/>
  <c r="BL10" i="8"/>
  <c r="BM9" i="8"/>
  <c r="BL9" i="8"/>
  <c r="BM8" i="8"/>
  <c r="BL8" i="8"/>
  <c r="BM7" i="8"/>
  <c r="BL7" i="8"/>
  <c r="BM6" i="8"/>
  <c r="BL6" i="8"/>
  <c r="BM5" i="8"/>
  <c r="BL5" i="8"/>
  <c r="BM4" i="8"/>
  <c r="BL4" i="8"/>
  <c r="BM3" i="8"/>
  <c r="BL3" i="8"/>
  <c r="AZ59" i="5"/>
  <c r="AZ58" i="5"/>
  <c r="AZ57" i="5"/>
  <c r="AZ56" i="5"/>
  <c r="AZ55" i="5"/>
  <c r="AZ54" i="5"/>
  <c r="AZ59" i="6"/>
  <c r="AZ58" i="6"/>
  <c r="AZ57" i="6"/>
  <c r="AZ56" i="6"/>
  <c r="AZ55" i="6"/>
  <c r="AZ54" i="6"/>
  <c r="AZ59" i="7"/>
  <c r="AZ58" i="7"/>
  <c r="AZ57" i="7"/>
  <c r="AZ56" i="7"/>
  <c r="AZ55" i="7"/>
  <c r="AZ54" i="7"/>
  <c r="AZ59" i="4"/>
  <c r="AZ58" i="4"/>
  <c r="AZ57" i="4"/>
  <c r="AZ56" i="4"/>
  <c r="AZ55" i="4"/>
  <c r="AZ54" i="4"/>
  <c r="AZ59" i="8"/>
  <c r="AZ58" i="8"/>
  <c r="AZ57" i="8"/>
  <c r="AZ56" i="8"/>
  <c r="AZ55" i="8"/>
  <c r="AZ54" i="8"/>
  <c r="AZ51" i="5"/>
  <c r="AZ50" i="5"/>
  <c r="AZ49" i="5"/>
  <c r="AZ48" i="5"/>
  <c r="AZ47" i="5"/>
  <c r="AZ46" i="5"/>
  <c r="AZ45" i="5"/>
  <c r="AZ44" i="5"/>
  <c r="AZ43" i="5"/>
  <c r="AZ42" i="5"/>
  <c r="AZ41" i="5"/>
  <c r="AZ40" i="5"/>
  <c r="AZ39" i="5"/>
  <c r="AZ38" i="5"/>
  <c r="AZ37" i="5"/>
  <c r="AZ36" i="5"/>
  <c r="AZ35" i="5"/>
  <c r="AZ34" i="5"/>
  <c r="AZ51" i="6"/>
  <c r="AZ50" i="6"/>
  <c r="AZ49" i="6"/>
  <c r="AZ48" i="6"/>
  <c r="AZ47" i="6"/>
  <c r="AZ46" i="6"/>
  <c r="AZ45" i="6"/>
  <c r="AZ44" i="6"/>
  <c r="AZ43" i="6"/>
  <c r="AZ42" i="6"/>
  <c r="AZ41" i="6"/>
  <c r="AZ40" i="6"/>
  <c r="AZ39" i="6"/>
  <c r="AZ38" i="6"/>
  <c r="AZ37" i="6"/>
  <c r="AZ36" i="6"/>
  <c r="AZ35" i="6"/>
  <c r="AZ34" i="6"/>
  <c r="AZ51" i="7"/>
  <c r="AZ50" i="7"/>
  <c r="AZ49" i="7"/>
  <c r="AZ48" i="7"/>
  <c r="AZ47" i="7"/>
  <c r="AZ46" i="7"/>
  <c r="AZ45" i="7"/>
  <c r="AZ44" i="7"/>
  <c r="AZ43" i="7"/>
  <c r="AZ42" i="7"/>
  <c r="AZ41" i="7"/>
  <c r="AZ40" i="7"/>
  <c r="AZ39" i="7"/>
  <c r="AZ38" i="7"/>
  <c r="AZ37" i="7"/>
  <c r="AZ36" i="7"/>
  <c r="AZ35" i="7"/>
  <c r="AZ34" i="7"/>
  <c r="AZ51" i="4"/>
  <c r="AZ50" i="4"/>
  <c r="AZ49" i="4"/>
  <c r="AZ48" i="4"/>
  <c r="AZ47" i="4"/>
  <c r="AZ46" i="4"/>
  <c r="AZ45" i="4"/>
  <c r="AZ44" i="4"/>
  <c r="AZ43" i="4"/>
  <c r="AZ42" i="4"/>
  <c r="AZ41" i="4"/>
  <c r="AZ40" i="4"/>
  <c r="AZ39" i="4"/>
  <c r="AZ38" i="4"/>
  <c r="AZ37" i="4"/>
  <c r="AZ36" i="4"/>
  <c r="AZ35" i="4"/>
  <c r="AZ34" i="4"/>
  <c r="AZ51" i="8"/>
  <c r="AZ50" i="8"/>
  <c r="AZ49" i="8"/>
  <c r="AZ48" i="8"/>
  <c r="AZ47" i="8"/>
  <c r="AZ46" i="8"/>
  <c r="AZ45" i="8"/>
  <c r="AZ44" i="8"/>
  <c r="AZ43" i="8"/>
  <c r="AZ42" i="8"/>
  <c r="AZ41" i="8"/>
  <c r="AZ40" i="8"/>
  <c r="AZ39" i="8"/>
  <c r="AZ38" i="8"/>
  <c r="AZ37" i="8"/>
  <c r="AZ36" i="8"/>
  <c r="AZ35" i="8"/>
  <c r="AZ34" i="8"/>
  <c r="AZ27" i="5"/>
  <c r="AZ26" i="5"/>
  <c r="AZ25" i="5"/>
  <c r="AZ24" i="5"/>
  <c r="AZ23" i="5"/>
  <c r="AZ22" i="5"/>
  <c r="AZ27" i="6"/>
  <c r="AZ26" i="6"/>
  <c r="AZ25" i="6"/>
  <c r="AZ24" i="6"/>
  <c r="AZ23" i="6"/>
  <c r="AZ22" i="6"/>
  <c r="AZ27" i="7"/>
  <c r="AZ26" i="7"/>
  <c r="AZ25" i="7"/>
  <c r="AZ24" i="7"/>
  <c r="AZ23" i="7"/>
  <c r="AZ22" i="7"/>
  <c r="AZ27" i="4"/>
  <c r="AZ26" i="4"/>
  <c r="AZ25" i="4"/>
  <c r="AZ24" i="4"/>
  <c r="AZ23" i="4"/>
  <c r="AZ22" i="4"/>
  <c r="AZ27" i="8"/>
  <c r="AZ26" i="8"/>
  <c r="AZ25" i="8"/>
  <c r="AZ24" i="8"/>
  <c r="AZ23" i="8"/>
  <c r="AZ22" i="8"/>
  <c r="AZ19" i="5"/>
  <c r="AZ18" i="5"/>
  <c r="AZ17" i="5"/>
  <c r="AZ16" i="5"/>
  <c r="AZ15" i="5"/>
  <c r="AZ14" i="5"/>
  <c r="AZ13" i="5"/>
  <c r="AZ12" i="5"/>
  <c r="AZ11" i="5"/>
  <c r="AZ10" i="5"/>
  <c r="AZ9" i="5"/>
  <c r="AZ8" i="5"/>
  <c r="AZ7" i="5"/>
  <c r="AZ6" i="5"/>
  <c r="AZ5" i="5"/>
  <c r="AZ4" i="5"/>
  <c r="AZ3" i="5"/>
  <c r="AZ19" i="6"/>
  <c r="AZ18" i="6"/>
  <c r="AZ17" i="6"/>
  <c r="AZ16" i="6"/>
  <c r="AZ15" i="6"/>
  <c r="AZ14" i="6"/>
  <c r="AZ13" i="6"/>
  <c r="AZ12" i="6"/>
  <c r="AZ11" i="6"/>
  <c r="AZ10" i="6"/>
  <c r="AZ9" i="6"/>
  <c r="AZ8" i="6"/>
  <c r="AZ7" i="6"/>
  <c r="AZ6" i="6"/>
  <c r="AZ5" i="6"/>
  <c r="AZ4" i="6"/>
  <c r="AZ3" i="6"/>
  <c r="AZ19" i="7"/>
  <c r="AZ18" i="7"/>
  <c r="AZ17" i="7"/>
  <c r="AZ16" i="7"/>
  <c r="AZ15" i="7"/>
  <c r="AZ14" i="7"/>
  <c r="AZ13" i="7"/>
  <c r="AZ12" i="7"/>
  <c r="AZ11" i="7"/>
  <c r="AZ10" i="7"/>
  <c r="AZ9" i="7"/>
  <c r="AZ8" i="7"/>
  <c r="AZ7" i="7"/>
  <c r="AZ6" i="7"/>
  <c r="AZ5" i="7"/>
  <c r="AZ4" i="7"/>
  <c r="AZ3" i="7"/>
  <c r="AZ19" i="4"/>
  <c r="AZ18" i="4"/>
  <c r="AZ17" i="4"/>
  <c r="AZ16" i="4"/>
  <c r="AZ15" i="4"/>
  <c r="AZ14" i="4"/>
  <c r="AZ13" i="4"/>
  <c r="AZ12" i="4"/>
  <c r="AZ11" i="4"/>
  <c r="AZ10" i="4"/>
  <c r="AZ9" i="4"/>
  <c r="AZ8" i="4"/>
  <c r="AZ7" i="4"/>
  <c r="AZ6" i="4"/>
  <c r="AZ5" i="4"/>
  <c r="AZ4" i="4"/>
  <c r="AZ3" i="4"/>
  <c r="AZ19" i="8"/>
  <c r="AZ18" i="8"/>
  <c r="AZ17" i="8"/>
  <c r="AZ16" i="8"/>
  <c r="AZ15" i="8"/>
  <c r="AZ14" i="8"/>
  <c r="AZ13" i="8"/>
  <c r="AZ12" i="8"/>
  <c r="AZ11" i="8"/>
  <c r="AZ10" i="8"/>
  <c r="AZ9" i="8"/>
  <c r="AZ8" i="8"/>
  <c r="AZ7" i="8"/>
  <c r="AZ6" i="8"/>
  <c r="AZ5" i="8"/>
  <c r="AZ4" i="8"/>
  <c r="AZ3" i="8"/>
  <c r="BM2" i="5"/>
  <c r="BM2" i="6"/>
  <c r="BM2" i="7"/>
  <c r="BM2" i="4"/>
  <c r="BM2" i="8"/>
  <c r="AZ2" i="5"/>
  <c r="AZ2" i="6"/>
  <c r="AZ2" i="7"/>
  <c r="AZ2" i="4"/>
  <c r="AZ2" i="8"/>
  <c r="BK59" i="5"/>
  <c r="BK58" i="5"/>
  <c r="BK57" i="5"/>
  <c r="BK56" i="5"/>
  <c r="BK55" i="5"/>
  <c r="BK54" i="5"/>
  <c r="BK59" i="6"/>
  <c r="BK58" i="6"/>
  <c r="BK57" i="6"/>
  <c r="BK56" i="6"/>
  <c r="BK55" i="6"/>
  <c r="BK54" i="6"/>
  <c r="BK59" i="7"/>
  <c r="BK58" i="7"/>
  <c r="BK57" i="7"/>
  <c r="BK56" i="7"/>
  <c r="BK55" i="7"/>
  <c r="BK54" i="7"/>
  <c r="BK59" i="4"/>
  <c r="BK58" i="4"/>
  <c r="BK57" i="4"/>
  <c r="BK56" i="4"/>
  <c r="BK55" i="4"/>
  <c r="BK54" i="4"/>
  <c r="BK59" i="8"/>
  <c r="BK58" i="8"/>
  <c r="BK57" i="8"/>
  <c r="BK56" i="8"/>
  <c r="BK55" i="8"/>
  <c r="BK54" i="8"/>
  <c r="BK51" i="5"/>
  <c r="BK50" i="5"/>
  <c r="BK49" i="5"/>
  <c r="BK48" i="5"/>
  <c r="BK47" i="5"/>
  <c r="BK46" i="5"/>
  <c r="BK45" i="5"/>
  <c r="BK44" i="5"/>
  <c r="BK43" i="5"/>
  <c r="BK42" i="5"/>
  <c r="BK41" i="5"/>
  <c r="BK40" i="5"/>
  <c r="BK39" i="5"/>
  <c r="BK38" i="5"/>
  <c r="BK37" i="5"/>
  <c r="BK36" i="5"/>
  <c r="BK35" i="5"/>
  <c r="BK34" i="5"/>
  <c r="BK51" i="6"/>
  <c r="BK50" i="6"/>
  <c r="BK49" i="6"/>
  <c r="BK48" i="6"/>
  <c r="BK47" i="6"/>
  <c r="BK46" i="6"/>
  <c r="BK45" i="6"/>
  <c r="BK44" i="6"/>
  <c r="BK43" i="6"/>
  <c r="BK42" i="6"/>
  <c r="BK41" i="6"/>
  <c r="BK40" i="6"/>
  <c r="BK39" i="6"/>
  <c r="BK38" i="6"/>
  <c r="BK37" i="6"/>
  <c r="BK36" i="6"/>
  <c r="BK35" i="6"/>
  <c r="BK34" i="6"/>
  <c r="BK51" i="7"/>
  <c r="BK50" i="7"/>
  <c r="BK49" i="7"/>
  <c r="BK48" i="7"/>
  <c r="BK47" i="7"/>
  <c r="BK46" i="7"/>
  <c r="BK45" i="7"/>
  <c r="BK44" i="7"/>
  <c r="BK43" i="7"/>
  <c r="BK42" i="7"/>
  <c r="BK41" i="7"/>
  <c r="BK40" i="7"/>
  <c r="BK39" i="7"/>
  <c r="BK38" i="7"/>
  <c r="BK37" i="7"/>
  <c r="BK36" i="7"/>
  <c r="BK35" i="7"/>
  <c r="BK34" i="7"/>
  <c r="BK51" i="4"/>
  <c r="BK50" i="4"/>
  <c r="BK49" i="4"/>
  <c r="BK48" i="4"/>
  <c r="BK47" i="4"/>
  <c r="BK46" i="4"/>
  <c r="BK45" i="4"/>
  <c r="BK44" i="4"/>
  <c r="BK43" i="4"/>
  <c r="BK42" i="4"/>
  <c r="BK41" i="4"/>
  <c r="BK40" i="4"/>
  <c r="BK39" i="4"/>
  <c r="BK38" i="4"/>
  <c r="BK37" i="4"/>
  <c r="BK36" i="4"/>
  <c r="BK35" i="4"/>
  <c r="BK34" i="4"/>
  <c r="BK51" i="8"/>
  <c r="BK50" i="8"/>
  <c r="BK49" i="8"/>
  <c r="BK48" i="8"/>
  <c r="BK47" i="8"/>
  <c r="BK46" i="8"/>
  <c r="BK45" i="8"/>
  <c r="BK44" i="8"/>
  <c r="BK43" i="8"/>
  <c r="BK42" i="8"/>
  <c r="BK41" i="8"/>
  <c r="BK40" i="8"/>
  <c r="BK39" i="8"/>
  <c r="BK38" i="8"/>
  <c r="BK37" i="8"/>
  <c r="BK36" i="8"/>
  <c r="BK35" i="8"/>
  <c r="BK34" i="8"/>
  <c r="BK27" i="5"/>
  <c r="BK26" i="5"/>
  <c r="BK25" i="5"/>
  <c r="BK24" i="5"/>
  <c r="BK23" i="5"/>
  <c r="BK22" i="5"/>
  <c r="BK27" i="6"/>
  <c r="BK26" i="6"/>
  <c r="BK25" i="6"/>
  <c r="BK24" i="6"/>
  <c r="BK23" i="6"/>
  <c r="BK22" i="6"/>
  <c r="BK27" i="7"/>
  <c r="BK26" i="7"/>
  <c r="BK25" i="7"/>
  <c r="BK24" i="7"/>
  <c r="BK23" i="7"/>
  <c r="BK22" i="7"/>
  <c r="BK27" i="4"/>
  <c r="BK26" i="4"/>
  <c r="BK25" i="4"/>
  <c r="BK24" i="4"/>
  <c r="BK23" i="4"/>
  <c r="BK22" i="4"/>
  <c r="BK27" i="8"/>
  <c r="BK26" i="8"/>
  <c r="BK25" i="8"/>
  <c r="BK24" i="8"/>
  <c r="BK23" i="8"/>
  <c r="BK22" i="8"/>
  <c r="BK19" i="5"/>
  <c r="BK18" i="5"/>
  <c r="BK17" i="5"/>
  <c r="BK16" i="5"/>
  <c r="BK15" i="5"/>
  <c r="BK14" i="5"/>
  <c r="BK13" i="5"/>
  <c r="BK12" i="5"/>
  <c r="BK11" i="5"/>
  <c r="BK10" i="5"/>
  <c r="BK9" i="5"/>
  <c r="BK8" i="5"/>
  <c r="BK7" i="5"/>
  <c r="BK6" i="5"/>
  <c r="BK5" i="5"/>
  <c r="BK4" i="5"/>
  <c r="BK3" i="5"/>
  <c r="BK19" i="6"/>
  <c r="BK18" i="6"/>
  <c r="BK17" i="6"/>
  <c r="BK16" i="6"/>
  <c r="BK15" i="6"/>
  <c r="BK14" i="6"/>
  <c r="BK13" i="6"/>
  <c r="BK12" i="6"/>
  <c r="BK11" i="6"/>
  <c r="BK10" i="6"/>
  <c r="BK9" i="6"/>
  <c r="BK8" i="6"/>
  <c r="BK7" i="6"/>
  <c r="BK6" i="6"/>
  <c r="BK5" i="6"/>
  <c r="BK4" i="6"/>
  <c r="BK3" i="6"/>
  <c r="BK19" i="7"/>
  <c r="BK18" i="7"/>
  <c r="BK17" i="7"/>
  <c r="BK16" i="7"/>
  <c r="BK15" i="7"/>
  <c r="BK14" i="7"/>
  <c r="BK13" i="7"/>
  <c r="BK12" i="7"/>
  <c r="BK11" i="7"/>
  <c r="BK10" i="7"/>
  <c r="BK9" i="7"/>
  <c r="BK8" i="7"/>
  <c r="BK7" i="7"/>
  <c r="BK6" i="7"/>
  <c r="BK5" i="7"/>
  <c r="BK4" i="7"/>
  <c r="BK3" i="7"/>
  <c r="BK19" i="4"/>
  <c r="BK18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5" i="4"/>
  <c r="BK4" i="4"/>
  <c r="BK3" i="4"/>
  <c r="BK19" i="8"/>
  <c r="BK18" i="8"/>
  <c r="BK17" i="8"/>
  <c r="BK16" i="8"/>
  <c r="BK15" i="8"/>
  <c r="BK14" i="8"/>
  <c r="BK13" i="8"/>
  <c r="BK12" i="8"/>
  <c r="BK11" i="8"/>
  <c r="BK10" i="8"/>
  <c r="BK9" i="8"/>
  <c r="BK8" i="8"/>
  <c r="BK7" i="8"/>
  <c r="BK6" i="8"/>
  <c r="BK5" i="8"/>
  <c r="BK4" i="8"/>
  <c r="BK3" i="8"/>
  <c r="BK2" i="5"/>
  <c r="BK2" i="6"/>
  <c r="BK2" i="7"/>
  <c r="BK2" i="4"/>
  <c r="BK2" i="8"/>
  <c r="BL2" i="5"/>
  <c r="BL2" i="6"/>
  <c r="BL2" i="7"/>
  <c r="BL2" i="4"/>
  <c r="BL2" i="8"/>
  <c r="BG59" i="5"/>
  <c r="BG58" i="5"/>
  <c r="BG57" i="5"/>
  <c r="BG56" i="5"/>
  <c r="BG55" i="5"/>
  <c r="BG54" i="5"/>
  <c r="BG59" i="6"/>
  <c r="BG58" i="6"/>
  <c r="BG57" i="6"/>
  <c r="BG56" i="6"/>
  <c r="BG55" i="6"/>
  <c r="BG54" i="6"/>
  <c r="BG59" i="7"/>
  <c r="BG58" i="7"/>
  <c r="BG57" i="7"/>
  <c r="BG56" i="7"/>
  <c r="BG55" i="7"/>
  <c r="BG54" i="7"/>
  <c r="BG59" i="4"/>
  <c r="BG58" i="4"/>
  <c r="BG57" i="4"/>
  <c r="BG56" i="4"/>
  <c r="BG55" i="4"/>
  <c r="BG54" i="4"/>
  <c r="BG59" i="8"/>
  <c r="BG58" i="8"/>
  <c r="BG57" i="8"/>
  <c r="BG56" i="8"/>
  <c r="BG55" i="8"/>
  <c r="BG54" i="8"/>
  <c r="BG51" i="5"/>
  <c r="BG50" i="5"/>
  <c r="BG49" i="5"/>
  <c r="BG48" i="5"/>
  <c r="BG47" i="5"/>
  <c r="BG46" i="5"/>
  <c r="BG45" i="5"/>
  <c r="BG44" i="5"/>
  <c r="BG43" i="5"/>
  <c r="BG42" i="5"/>
  <c r="BG41" i="5"/>
  <c r="BG40" i="5"/>
  <c r="BG39" i="5"/>
  <c r="BG38" i="5"/>
  <c r="BG37" i="5"/>
  <c r="BG36" i="5"/>
  <c r="BG35" i="5"/>
  <c r="BG34" i="5"/>
  <c r="BG51" i="6"/>
  <c r="BG50" i="6"/>
  <c r="BG49" i="6"/>
  <c r="BG48" i="6"/>
  <c r="BG47" i="6"/>
  <c r="BG46" i="6"/>
  <c r="BG45" i="6"/>
  <c r="BG44" i="6"/>
  <c r="BG43" i="6"/>
  <c r="BG42" i="6"/>
  <c r="BG41" i="6"/>
  <c r="BG40" i="6"/>
  <c r="BG39" i="6"/>
  <c r="BG38" i="6"/>
  <c r="BG37" i="6"/>
  <c r="BG36" i="6"/>
  <c r="BG35" i="6"/>
  <c r="BG34" i="6"/>
  <c r="BG51" i="7"/>
  <c r="BG50" i="7"/>
  <c r="BG49" i="7"/>
  <c r="BG48" i="7"/>
  <c r="BG47" i="7"/>
  <c r="BG46" i="7"/>
  <c r="BG45" i="7"/>
  <c r="BG44" i="7"/>
  <c r="BG43" i="7"/>
  <c r="BG42" i="7"/>
  <c r="BG41" i="7"/>
  <c r="BG40" i="7"/>
  <c r="BG39" i="7"/>
  <c r="BG38" i="7"/>
  <c r="BG37" i="7"/>
  <c r="BG36" i="7"/>
  <c r="BG35" i="7"/>
  <c r="BG34" i="7"/>
  <c r="BG51" i="4"/>
  <c r="BG50" i="4"/>
  <c r="BG49" i="4"/>
  <c r="BG48" i="4"/>
  <c r="BG47" i="4"/>
  <c r="BG46" i="4"/>
  <c r="BG45" i="4"/>
  <c r="BG44" i="4"/>
  <c r="BG43" i="4"/>
  <c r="BG42" i="4"/>
  <c r="BG41" i="4"/>
  <c r="BG40" i="4"/>
  <c r="BG39" i="4"/>
  <c r="BG38" i="4"/>
  <c r="BG37" i="4"/>
  <c r="BG36" i="4"/>
  <c r="BG35" i="4"/>
  <c r="BG34" i="4"/>
  <c r="BG51" i="8"/>
  <c r="BG50" i="8"/>
  <c r="BG49" i="8"/>
  <c r="BG48" i="8"/>
  <c r="BG47" i="8"/>
  <c r="BG46" i="8"/>
  <c r="BG45" i="8"/>
  <c r="BG44" i="8"/>
  <c r="BG43" i="8"/>
  <c r="BG42" i="8"/>
  <c r="BG41" i="8"/>
  <c r="BG40" i="8"/>
  <c r="BG39" i="8"/>
  <c r="BG38" i="8"/>
  <c r="BG37" i="8"/>
  <c r="BG36" i="8"/>
  <c r="BG35" i="8"/>
  <c r="BG34" i="8"/>
  <c r="BG27" i="5"/>
  <c r="BG26" i="5"/>
  <c r="BG25" i="5"/>
  <c r="BG24" i="5"/>
  <c r="BG23" i="5"/>
  <c r="BG22" i="5"/>
  <c r="BG27" i="6"/>
  <c r="BG26" i="6"/>
  <c r="BG25" i="6"/>
  <c r="BG24" i="6"/>
  <c r="BG23" i="6"/>
  <c r="BG22" i="6"/>
  <c r="BG27" i="7"/>
  <c r="BG26" i="7"/>
  <c r="BG25" i="7"/>
  <c r="BG24" i="7"/>
  <c r="BG23" i="7"/>
  <c r="BG22" i="7"/>
  <c r="BG27" i="4"/>
  <c r="BG26" i="4"/>
  <c r="BG25" i="4"/>
  <c r="BG24" i="4"/>
  <c r="BG23" i="4"/>
  <c r="BG22" i="4"/>
  <c r="BG27" i="8"/>
  <c r="BG26" i="8"/>
  <c r="BG25" i="8"/>
  <c r="BG24" i="8"/>
  <c r="BG23" i="8"/>
  <c r="BG22" i="8"/>
  <c r="BG19" i="5"/>
  <c r="BG18" i="5"/>
  <c r="BG17" i="5"/>
  <c r="BG16" i="5"/>
  <c r="BG15" i="5"/>
  <c r="BG14" i="5"/>
  <c r="BG13" i="5"/>
  <c r="BG12" i="5"/>
  <c r="BG11" i="5"/>
  <c r="BG10" i="5"/>
  <c r="BG9" i="5"/>
  <c r="BG8" i="5"/>
  <c r="BG7" i="5"/>
  <c r="BG6" i="5"/>
  <c r="BG5" i="5"/>
  <c r="BG4" i="5"/>
  <c r="BG3" i="5"/>
  <c r="BG19" i="6"/>
  <c r="BG18" i="6"/>
  <c r="BG17" i="6"/>
  <c r="BG16" i="6"/>
  <c r="BG15" i="6"/>
  <c r="BG14" i="6"/>
  <c r="BG13" i="6"/>
  <c r="BG12" i="6"/>
  <c r="BG11" i="6"/>
  <c r="BG10" i="6"/>
  <c r="BG9" i="6"/>
  <c r="BG8" i="6"/>
  <c r="BG7" i="6"/>
  <c r="BG6" i="6"/>
  <c r="BG5" i="6"/>
  <c r="BG4" i="6"/>
  <c r="BG3" i="6"/>
  <c r="BG19" i="7"/>
  <c r="BG18" i="7"/>
  <c r="BG17" i="7"/>
  <c r="BG16" i="7"/>
  <c r="BG15" i="7"/>
  <c r="BG14" i="7"/>
  <c r="BG13" i="7"/>
  <c r="BG12" i="7"/>
  <c r="BG11" i="7"/>
  <c r="BG10" i="7"/>
  <c r="BG9" i="7"/>
  <c r="BG8" i="7"/>
  <c r="BG7" i="7"/>
  <c r="BG6" i="7"/>
  <c r="BG5" i="7"/>
  <c r="BG4" i="7"/>
  <c r="BG3" i="7"/>
  <c r="BG19" i="4"/>
  <c r="BG18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5" i="4"/>
  <c r="BG4" i="4"/>
  <c r="BG3" i="4"/>
  <c r="BG19" i="8"/>
  <c r="BG18" i="8"/>
  <c r="BG17" i="8"/>
  <c r="BG16" i="8"/>
  <c r="BG15" i="8"/>
  <c r="BG14" i="8"/>
  <c r="BG13" i="8"/>
  <c r="BG12" i="8"/>
  <c r="BG11" i="8"/>
  <c r="BG10" i="8"/>
  <c r="BG9" i="8"/>
  <c r="BG8" i="8"/>
  <c r="BG7" i="8"/>
  <c r="BG6" i="8"/>
  <c r="BG5" i="8"/>
  <c r="BG4" i="8"/>
  <c r="BG3" i="8"/>
  <c r="BG2" i="6"/>
  <c r="BG2" i="7"/>
  <c r="BG2" i="4"/>
  <c r="BG2" i="8"/>
  <c r="CN44" i="5" l="1"/>
  <c r="CM44" i="5"/>
  <c r="CN44" i="6"/>
  <c r="CM44" i="6"/>
  <c r="CN44" i="7"/>
  <c r="CM44" i="7"/>
  <c r="CN44" i="4"/>
  <c r="CM44" i="4"/>
  <c r="CN44" i="8"/>
  <c r="CM44" i="8"/>
  <c r="CN12" i="5"/>
  <c r="CM12" i="5"/>
  <c r="CN12" i="6"/>
  <c r="CM12" i="6"/>
  <c r="CN12" i="7"/>
  <c r="CM12" i="7"/>
  <c r="CN12" i="4"/>
  <c r="CM12" i="4"/>
  <c r="CN12" i="8"/>
  <c r="CM12" i="8"/>
  <c r="AC71" i="2" l="1"/>
  <c r="AV53" i="2" l="1"/>
  <c r="AV75" i="2"/>
  <c r="AK74" i="2"/>
  <c r="AJ74" i="2"/>
  <c r="AK73" i="2"/>
  <c r="AJ73" i="2"/>
  <c r="AK72" i="2"/>
  <c r="AJ72" i="2"/>
  <c r="AK71" i="2"/>
  <c r="AJ71" i="2"/>
  <c r="AK70" i="2"/>
  <c r="AJ70" i="2"/>
  <c r="AK68" i="2"/>
  <c r="AJ68" i="2"/>
  <c r="AK67" i="2"/>
  <c r="AJ67" i="2"/>
  <c r="AK66" i="2"/>
  <c r="AJ66" i="2"/>
  <c r="AK65" i="2"/>
  <c r="AJ65" i="2"/>
  <c r="AK64" i="2"/>
  <c r="AJ64" i="2"/>
  <c r="AK63" i="2"/>
  <c r="AJ63" i="2"/>
  <c r="AK62" i="2"/>
  <c r="AJ62" i="2"/>
  <c r="AK52" i="2"/>
  <c r="AJ52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45" i="2"/>
  <c r="AJ45" i="2"/>
  <c r="AK43" i="2"/>
  <c r="AJ43" i="2"/>
  <c r="AK42" i="2"/>
  <c r="AJ42" i="2"/>
  <c r="AK41" i="2"/>
  <c r="AJ41" i="2"/>
  <c r="AK40" i="2"/>
  <c r="AJ40" i="2"/>
  <c r="AK39" i="2"/>
  <c r="AK61" i="2"/>
  <c r="CE12" i="5"/>
  <c r="CE12" i="6"/>
  <c r="CE12" i="7"/>
  <c r="CE12" i="4"/>
  <c r="CE12" i="8"/>
  <c r="CE44" i="5"/>
  <c r="CE44" i="6"/>
  <c r="CE44" i="7"/>
  <c r="CE44" i="4"/>
  <c r="CE44" i="8"/>
  <c r="AK75" i="2" l="1"/>
  <c r="AK53" i="2"/>
  <c r="AC39" i="2"/>
  <c r="AD39" i="2"/>
  <c r="AG39" i="2"/>
  <c r="AH39" i="2"/>
  <c r="AI39" i="2"/>
  <c r="AJ39" i="2"/>
  <c r="AJ53" i="2" s="1"/>
  <c r="AL39" i="2"/>
  <c r="AM39" i="2"/>
  <c r="AN39" i="2"/>
  <c r="AO39" i="2"/>
  <c r="AP39" i="2"/>
  <c r="AQ39" i="2"/>
  <c r="AR39" i="2"/>
  <c r="AS39" i="2"/>
  <c r="AT39" i="2"/>
  <c r="AC40" i="2"/>
  <c r="AD40" i="2"/>
  <c r="AG40" i="2"/>
  <c r="AH40" i="2"/>
  <c r="AI40" i="2"/>
  <c r="AL40" i="2"/>
  <c r="AM40" i="2"/>
  <c r="AN40" i="2"/>
  <c r="AO40" i="2"/>
  <c r="AP40" i="2"/>
  <c r="AQ40" i="2"/>
  <c r="AR40" i="2"/>
  <c r="AS40" i="2"/>
  <c r="AT40" i="2"/>
  <c r="AC41" i="2"/>
  <c r="AD41" i="2"/>
  <c r="AG41" i="2"/>
  <c r="AH41" i="2"/>
  <c r="AI41" i="2"/>
  <c r="AL41" i="2"/>
  <c r="AM41" i="2"/>
  <c r="AN41" i="2"/>
  <c r="AO41" i="2"/>
  <c r="AP41" i="2"/>
  <c r="AQ41" i="2"/>
  <c r="AR41" i="2"/>
  <c r="AS41" i="2"/>
  <c r="AT41" i="2"/>
  <c r="AC42" i="2"/>
  <c r="AD42" i="2"/>
  <c r="AG42" i="2"/>
  <c r="AH42" i="2"/>
  <c r="AI42" i="2"/>
  <c r="AL42" i="2"/>
  <c r="AM42" i="2"/>
  <c r="AN42" i="2"/>
  <c r="AO42" i="2"/>
  <c r="AP42" i="2"/>
  <c r="AQ42" i="2"/>
  <c r="AR42" i="2"/>
  <c r="AS42" i="2"/>
  <c r="AT42" i="2"/>
  <c r="AC43" i="2"/>
  <c r="AD43" i="2"/>
  <c r="AG43" i="2"/>
  <c r="AH43" i="2"/>
  <c r="AI43" i="2"/>
  <c r="AL43" i="2"/>
  <c r="AM43" i="2"/>
  <c r="AN43" i="2"/>
  <c r="AO43" i="2"/>
  <c r="AP43" i="2"/>
  <c r="AQ43" i="2"/>
  <c r="AR43" i="2"/>
  <c r="AS43" i="2"/>
  <c r="AT43" i="2"/>
  <c r="AC45" i="2"/>
  <c r="AD45" i="2"/>
  <c r="AG45" i="2"/>
  <c r="AH45" i="2"/>
  <c r="AI45" i="2"/>
  <c r="AL45" i="2"/>
  <c r="AM45" i="2"/>
  <c r="AN45" i="2"/>
  <c r="AO45" i="2"/>
  <c r="AP45" i="2"/>
  <c r="AQ45" i="2"/>
  <c r="AR45" i="2"/>
  <c r="AS45" i="2"/>
  <c r="AT45" i="2"/>
  <c r="AC46" i="2"/>
  <c r="AD46" i="2"/>
  <c r="AG46" i="2"/>
  <c r="AH46" i="2"/>
  <c r="AI46" i="2"/>
  <c r="AL46" i="2"/>
  <c r="AM46" i="2"/>
  <c r="AN46" i="2"/>
  <c r="AO46" i="2"/>
  <c r="AP46" i="2"/>
  <c r="AQ46" i="2"/>
  <c r="AR46" i="2"/>
  <c r="AS46" i="2"/>
  <c r="AT46" i="2"/>
  <c r="AC47" i="2"/>
  <c r="AD47" i="2"/>
  <c r="AG47" i="2"/>
  <c r="AH47" i="2"/>
  <c r="AI47" i="2"/>
  <c r="AL47" i="2"/>
  <c r="AM47" i="2"/>
  <c r="AN47" i="2"/>
  <c r="AO47" i="2"/>
  <c r="AP47" i="2"/>
  <c r="AQ47" i="2"/>
  <c r="AR47" i="2"/>
  <c r="AS47" i="2"/>
  <c r="AT47" i="2"/>
  <c r="AC48" i="2"/>
  <c r="AD48" i="2"/>
  <c r="AG48" i="2"/>
  <c r="AH48" i="2"/>
  <c r="AI48" i="2"/>
  <c r="AL48" i="2"/>
  <c r="AM48" i="2"/>
  <c r="AN48" i="2"/>
  <c r="AO48" i="2"/>
  <c r="AP48" i="2"/>
  <c r="AQ48" i="2"/>
  <c r="AR48" i="2"/>
  <c r="AS48" i="2"/>
  <c r="AT48" i="2"/>
  <c r="AC49" i="2"/>
  <c r="AD49" i="2"/>
  <c r="AG49" i="2"/>
  <c r="AH49" i="2"/>
  <c r="AI49" i="2"/>
  <c r="AL49" i="2"/>
  <c r="AM49" i="2"/>
  <c r="AN49" i="2"/>
  <c r="AO49" i="2"/>
  <c r="AP49" i="2"/>
  <c r="AQ49" i="2"/>
  <c r="AR49" i="2"/>
  <c r="AS49" i="2"/>
  <c r="AT49" i="2"/>
  <c r="AC50" i="2"/>
  <c r="AD50" i="2"/>
  <c r="AG50" i="2"/>
  <c r="AH50" i="2"/>
  <c r="AI50" i="2"/>
  <c r="AL50" i="2"/>
  <c r="AM50" i="2"/>
  <c r="AN50" i="2"/>
  <c r="AO50" i="2"/>
  <c r="AP50" i="2"/>
  <c r="AQ50" i="2"/>
  <c r="AR50" i="2"/>
  <c r="AS50" i="2"/>
  <c r="AT50" i="2"/>
  <c r="AC51" i="2"/>
  <c r="AD51" i="2"/>
  <c r="AG51" i="2"/>
  <c r="AH51" i="2"/>
  <c r="AI51" i="2"/>
  <c r="AL51" i="2"/>
  <c r="AM51" i="2"/>
  <c r="AN51" i="2"/>
  <c r="AO51" i="2"/>
  <c r="AP51" i="2"/>
  <c r="AQ51" i="2"/>
  <c r="AR51" i="2"/>
  <c r="AS51" i="2"/>
  <c r="AT51" i="2"/>
  <c r="AC52" i="2"/>
  <c r="AD52" i="2"/>
  <c r="AG52" i="2"/>
  <c r="AH52" i="2"/>
  <c r="AI52" i="2"/>
  <c r="AL52" i="2"/>
  <c r="AM52" i="2"/>
  <c r="AN52" i="2"/>
  <c r="AO52" i="2"/>
  <c r="AP52" i="2"/>
  <c r="AQ52" i="2"/>
  <c r="AR52" i="2"/>
  <c r="AS52" i="2"/>
  <c r="AT52" i="2"/>
  <c r="AH53" i="2" l="1"/>
  <c r="AT53" i="2"/>
  <c r="AS53" i="2"/>
  <c r="AD53" i="2"/>
  <c r="AM53" i="2"/>
  <c r="AC53" i="2"/>
  <c r="AI53" i="2"/>
  <c r="AO53" i="2"/>
  <c r="AL53" i="2"/>
  <c r="AN53" i="2"/>
  <c r="AX54" i="2" s="1"/>
  <c r="AP53" i="2"/>
  <c r="AG53" i="2"/>
  <c r="AR53" i="2"/>
  <c r="AQ53" i="2"/>
  <c r="AT68" i="2"/>
  <c r="AS68" i="2"/>
  <c r="AR68" i="2"/>
  <c r="AQ68" i="2"/>
  <c r="AP68" i="2"/>
  <c r="AO68" i="2"/>
  <c r="AN68" i="2"/>
  <c r="AM68" i="2"/>
  <c r="AL68" i="2"/>
  <c r="AI68" i="2"/>
  <c r="AH68" i="2"/>
  <c r="AG68" i="2"/>
  <c r="AD68" i="2"/>
  <c r="AC68" i="2"/>
  <c r="AC5" i="2" l="1"/>
  <c r="CD44" i="8"/>
  <c r="CF12" i="6" l="1"/>
  <c r="CG12" i="6"/>
  <c r="CH12" i="6"/>
  <c r="CI12" i="6"/>
  <c r="CJ12" i="6"/>
  <c r="CK12" i="6"/>
  <c r="CL12" i="6"/>
  <c r="CO12" i="6"/>
  <c r="CF12" i="5"/>
  <c r="CG12" i="5"/>
  <c r="CH12" i="5"/>
  <c r="CI12" i="5"/>
  <c r="CJ12" i="5"/>
  <c r="CK12" i="5"/>
  <c r="CL12" i="5"/>
  <c r="CO12" i="5"/>
  <c r="AT72" i="2" l="1"/>
  <c r="AS72" i="2"/>
  <c r="AR72" i="2"/>
  <c r="AQ72" i="2"/>
  <c r="AP72" i="2"/>
  <c r="AO72" i="2"/>
  <c r="AN72" i="2"/>
  <c r="AM72" i="2"/>
  <c r="AL72" i="2"/>
  <c r="AI72" i="2"/>
  <c r="AH72" i="2"/>
  <c r="AG72" i="2"/>
  <c r="AD72" i="2"/>
  <c r="AC72" i="2"/>
  <c r="BN30" i="4" l="1"/>
  <c r="BL30" i="4"/>
  <c r="BJ30" i="4"/>
  <c r="BN30" i="7"/>
  <c r="BL30" i="7"/>
  <c r="BJ30" i="7"/>
  <c r="BN30" i="6"/>
  <c r="BL30" i="6"/>
  <c r="BJ30" i="6"/>
  <c r="BN30" i="5"/>
  <c r="BL30" i="5"/>
  <c r="BJ30" i="5"/>
  <c r="BN30" i="8"/>
  <c r="BJ30" i="8"/>
  <c r="B31" i="8" l="1"/>
  <c r="B30" i="8"/>
  <c r="AU60" i="4" l="1"/>
  <c r="AW60" i="4" s="1"/>
  <c r="AR60" i="4"/>
  <c r="AT60" i="4" s="1"/>
  <c r="AO60" i="4"/>
  <c r="AQ60" i="4" s="1"/>
  <c r="AL60" i="4"/>
  <c r="AN60" i="4" s="1"/>
  <c r="AI60" i="4"/>
  <c r="AK60" i="4" s="1"/>
  <c r="AF60" i="4"/>
  <c r="AH60" i="4" s="1"/>
  <c r="AC60" i="4"/>
  <c r="AE60" i="4" s="1"/>
  <c r="Z60" i="4"/>
  <c r="AB60" i="4" s="1"/>
  <c r="W60" i="4"/>
  <c r="Y60" i="4" s="1"/>
  <c r="T60" i="4"/>
  <c r="V60" i="4" s="1"/>
  <c r="Q60" i="4"/>
  <c r="S60" i="4" s="1"/>
  <c r="N60" i="4"/>
  <c r="P60" i="4" s="1"/>
  <c r="K60" i="4"/>
  <c r="M60" i="4" s="1"/>
  <c r="H60" i="4"/>
  <c r="J60" i="4" s="1"/>
  <c r="E60" i="4"/>
  <c r="G60" i="4" s="1"/>
  <c r="AU31" i="4"/>
  <c r="AV60" i="4" s="1"/>
  <c r="AR31" i="4"/>
  <c r="AS60" i="4" s="1"/>
  <c r="AO31" i="4"/>
  <c r="AP60" i="4" s="1"/>
  <c r="AL31" i="4"/>
  <c r="AM60" i="4" s="1"/>
  <c r="AI31" i="4"/>
  <c r="AJ60" i="4" s="1"/>
  <c r="AF31" i="4"/>
  <c r="AG60" i="4" s="1"/>
  <c r="AC31" i="4"/>
  <c r="AD60" i="4" s="1"/>
  <c r="K32" i="2" s="1"/>
  <c r="Z31" i="4"/>
  <c r="AA60" i="4" s="1"/>
  <c r="J32" i="2" s="1"/>
  <c r="W31" i="4"/>
  <c r="X60" i="4" s="1"/>
  <c r="I32" i="2" s="1"/>
  <c r="T31" i="4"/>
  <c r="U60" i="4" s="1"/>
  <c r="H32" i="2" s="1"/>
  <c r="Q31" i="4"/>
  <c r="R60" i="4" s="1"/>
  <c r="G32" i="2" s="1"/>
  <c r="N31" i="4"/>
  <c r="O60" i="4" s="1"/>
  <c r="F32" i="2" s="1"/>
  <c r="K31" i="4"/>
  <c r="L60" i="4" s="1"/>
  <c r="E32" i="2" s="1"/>
  <c r="H31" i="4"/>
  <c r="I60" i="4" s="1"/>
  <c r="D32" i="2" s="1"/>
  <c r="E31" i="4"/>
  <c r="F60" i="4" s="1"/>
  <c r="C32" i="2" s="1"/>
  <c r="AU30" i="4"/>
  <c r="AV28" i="4" s="1"/>
  <c r="AR30" i="4"/>
  <c r="AS28" i="4" s="1"/>
  <c r="AO30" i="4"/>
  <c r="AP28" i="4" s="1"/>
  <c r="AL30" i="4"/>
  <c r="AM28" i="4" s="1"/>
  <c r="AI30" i="4"/>
  <c r="AJ28" i="4" s="1"/>
  <c r="AF30" i="4"/>
  <c r="AG28" i="4" s="1"/>
  <c r="AC30" i="4"/>
  <c r="AD28" i="4" s="1"/>
  <c r="K31" i="2" s="1"/>
  <c r="Z30" i="4"/>
  <c r="AA28" i="4" s="1"/>
  <c r="J31" i="2" s="1"/>
  <c r="W30" i="4"/>
  <c r="X28" i="4" s="1"/>
  <c r="I31" i="2" s="1"/>
  <c r="T30" i="4"/>
  <c r="U28" i="4" s="1"/>
  <c r="H31" i="2" s="1"/>
  <c r="Q30" i="4"/>
  <c r="R28" i="4" s="1"/>
  <c r="G31" i="2" s="1"/>
  <c r="N30" i="4"/>
  <c r="O28" i="4" s="1"/>
  <c r="F31" i="2" s="1"/>
  <c r="K30" i="4"/>
  <c r="L28" i="4" s="1"/>
  <c r="E31" i="2" s="1"/>
  <c r="H30" i="4"/>
  <c r="I28" i="4" s="1"/>
  <c r="D31" i="2" s="1"/>
  <c r="E30" i="4"/>
  <c r="F28" i="4" s="1"/>
  <c r="C31" i="2" s="1"/>
  <c r="AU28" i="4"/>
  <c r="AW28" i="4" s="1"/>
  <c r="AR28" i="4"/>
  <c r="AT28" i="4" s="1"/>
  <c r="AO28" i="4"/>
  <c r="AQ28" i="4" s="1"/>
  <c r="AL28" i="4"/>
  <c r="AN28" i="4" s="1"/>
  <c r="AI28" i="4"/>
  <c r="AK28" i="4" s="1"/>
  <c r="AF28" i="4"/>
  <c r="AH28" i="4" s="1"/>
  <c r="AC28" i="4"/>
  <c r="AE28" i="4" s="1"/>
  <c r="Z28" i="4"/>
  <c r="AB28" i="4" s="1"/>
  <c r="W28" i="4"/>
  <c r="Y28" i="4" s="1"/>
  <c r="T28" i="4"/>
  <c r="V28" i="4" s="1"/>
  <c r="Q28" i="4"/>
  <c r="S28" i="4" s="1"/>
  <c r="N28" i="4"/>
  <c r="P28" i="4" s="1"/>
  <c r="K28" i="4"/>
  <c r="M28" i="4" s="1"/>
  <c r="H28" i="4"/>
  <c r="J28" i="4" s="1"/>
  <c r="E28" i="4"/>
  <c r="G28" i="4" s="1"/>
  <c r="AU60" i="7"/>
  <c r="AW60" i="7" s="1"/>
  <c r="AR60" i="7"/>
  <c r="AT60" i="7" s="1"/>
  <c r="AO60" i="7"/>
  <c r="AQ60" i="7" s="1"/>
  <c r="AL60" i="7"/>
  <c r="AN60" i="7" s="1"/>
  <c r="AI60" i="7"/>
  <c r="AK60" i="7" s="1"/>
  <c r="AF60" i="7"/>
  <c r="AH60" i="7" s="1"/>
  <c r="AC60" i="7"/>
  <c r="AE60" i="7" s="1"/>
  <c r="Z60" i="7"/>
  <c r="AB60" i="7" s="1"/>
  <c r="W60" i="7"/>
  <c r="Y60" i="7" s="1"/>
  <c r="T60" i="7"/>
  <c r="V60" i="7" s="1"/>
  <c r="Q60" i="7"/>
  <c r="S60" i="7" s="1"/>
  <c r="N60" i="7"/>
  <c r="P60" i="7" s="1"/>
  <c r="K60" i="7"/>
  <c r="M60" i="7" s="1"/>
  <c r="H60" i="7"/>
  <c r="J60" i="7" s="1"/>
  <c r="E60" i="7"/>
  <c r="G60" i="7" s="1"/>
  <c r="AU31" i="7"/>
  <c r="AV60" i="7" s="1"/>
  <c r="AR31" i="7"/>
  <c r="AS60" i="7" s="1"/>
  <c r="AO31" i="7"/>
  <c r="AP60" i="7" s="1"/>
  <c r="AL31" i="7"/>
  <c r="AM60" i="7" s="1"/>
  <c r="AI31" i="7"/>
  <c r="AJ60" i="7" s="1"/>
  <c r="AF31" i="7"/>
  <c r="AG60" i="7" s="1"/>
  <c r="AC31" i="7"/>
  <c r="AD60" i="7" s="1"/>
  <c r="K25" i="2" s="1"/>
  <c r="Z31" i="7"/>
  <c r="AA60" i="7" s="1"/>
  <c r="J25" i="2" s="1"/>
  <c r="W31" i="7"/>
  <c r="X60" i="7" s="1"/>
  <c r="I25" i="2" s="1"/>
  <c r="T31" i="7"/>
  <c r="U60" i="7" s="1"/>
  <c r="H25" i="2" s="1"/>
  <c r="Q31" i="7"/>
  <c r="R60" i="7" s="1"/>
  <c r="G25" i="2" s="1"/>
  <c r="N31" i="7"/>
  <c r="O60" i="7" s="1"/>
  <c r="F25" i="2" s="1"/>
  <c r="K31" i="7"/>
  <c r="L60" i="7" s="1"/>
  <c r="E25" i="2" s="1"/>
  <c r="H31" i="7"/>
  <c r="I60" i="7" s="1"/>
  <c r="D25" i="2" s="1"/>
  <c r="E31" i="7"/>
  <c r="F60" i="7" s="1"/>
  <c r="C25" i="2" s="1"/>
  <c r="AU30" i="7"/>
  <c r="AV28" i="7" s="1"/>
  <c r="AR30" i="7"/>
  <c r="AS28" i="7" s="1"/>
  <c r="AO30" i="7"/>
  <c r="AP28" i="7" s="1"/>
  <c r="AL30" i="7"/>
  <c r="AM28" i="7" s="1"/>
  <c r="AI30" i="7"/>
  <c r="AJ28" i="7" s="1"/>
  <c r="AF30" i="7"/>
  <c r="AG28" i="7" s="1"/>
  <c r="AC30" i="7"/>
  <c r="AD28" i="7" s="1"/>
  <c r="K24" i="2" s="1"/>
  <c r="Z30" i="7"/>
  <c r="AA28" i="7" s="1"/>
  <c r="J24" i="2" s="1"/>
  <c r="W30" i="7"/>
  <c r="X28" i="7" s="1"/>
  <c r="I24" i="2" s="1"/>
  <c r="T30" i="7"/>
  <c r="U28" i="7" s="1"/>
  <c r="H24" i="2" s="1"/>
  <c r="Q30" i="7"/>
  <c r="R28" i="7" s="1"/>
  <c r="G24" i="2" s="1"/>
  <c r="N30" i="7"/>
  <c r="O28" i="7" s="1"/>
  <c r="F24" i="2" s="1"/>
  <c r="K30" i="7"/>
  <c r="L28" i="7" s="1"/>
  <c r="E24" i="2" s="1"/>
  <c r="H30" i="7"/>
  <c r="I28" i="7" s="1"/>
  <c r="D24" i="2" s="1"/>
  <c r="E30" i="7"/>
  <c r="F28" i="7" s="1"/>
  <c r="C24" i="2" s="1"/>
  <c r="AU28" i="7"/>
  <c r="AW28" i="7" s="1"/>
  <c r="AR28" i="7"/>
  <c r="AT28" i="7" s="1"/>
  <c r="AO28" i="7"/>
  <c r="AQ28" i="7" s="1"/>
  <c r="AL28" i="7"/>
  <c r="AN28" i="7" s="1"/>
  <c r="AI28" i="7"/>
  <c r="AK28" i="7" s="1"/>
  <c r="AF28" i="7"/>
  <c r="AH28" i="7" s="1"/>
  <c r="AC28" i="7"/>
  <c r="AE28" i="7" s="1"/>
  <c r="Z28" i="7"/>
  <c r="AB28" i="7" s="1"/>
  <c r="W28" i="7"/>
  <c r="Y28" i="7" s="1"/>
  <c r="T28" i="7"/>
  <c r="V28" i="7" s="1"/>
  <c r="Q28" i="7"/>
  <c r="S28" i="7" s="1"/>
  <c r="N28" i="7"/>
  <c r="P28" i="7" s="1"/>
  <c r="K28" i="7"/>
  <c r="M28" i="7" s="1"/>
  <c r="H28" i="7"/>
  <c r="J28" i="7" s="1"/>
  <c r="E28" i="7"/>
  <c r="G28" i="7" s="1"/>
  <c r="AU60" i="6"/>
  <c r="AW60" i="6" s="1"/>
  <c r="AR60" i="6"/>
  <c r="AT60" i="6" s="1"/>
  <c r="AO60" i="6"/>
  <c r="AQ60" i="6" s="1"/>
  <c r="AL60" i="6"/>
  <c r="AN60" i="6" s="1"/>
  <c r="AI60" i="6"/>
  <c r="AK60" i="6" s="1"/>
  <c r="AF60" i="6"/>
  <c r="AH60" i="6" s="1"/>
  <c r="AC60" i="6"/>
  <c r="AE60" i="6" s="1"/>
  <c r="Z60" i="6"/>
  <c r="AB60" i="6" s="1"/>
  <c r="W60" i="6"/>
  <c r="Y60" i="6" s="1"/>
  <c r="T60" i="6"/>
  <c r="V60" i="6" s="1"/>
  <c r="Q60" i="6"/>
  <c r="S60" i="6" s="1"/>
  <c r="N60" i="6"/>
  <c r="P60" i="6" s="1"/>
  <c r="K60" i="6"/>
  <c r="M60" i="6" s="1"/>
  <c r="H60" i="6"/>
  <c r="J60" i="6" s="1"/>
  <c r="E60" i="6"/>
  <c r="G60" i="6" s="1"/>
  <c r="AU31" i="6"/>
  <c r="AV60" i="6" s="1"/>
  <c r="AR31" i="6"/>
  <c r="AS60" i="6" s="1"/>
  <c r="AO31" i="6"/>
  <c r="AP60" i="6" s="1"/>
  <c r="AL31" i="6"/>
  <c r="AM60" i="6" s="1"/>
  <c r="AI31" i="6"/>
  <c r="AJ60" i="6" s="1"/>
  <c r="AF31" i="6"/>
  <c r="AG60" i="6" s="1"/>
  <c r="AC31" i="6"/>
  <c r="AD60" i="6" s="1"/>
  <c r="K18" i="2" s="1"/>
  <c r="Z31" i="6"/>
  <c r="AA60" i="6" s="1"/>
  <c r="J18" i="2" s="1"/>
  <c r="W31" i="6"/>
  <c r="X60" i="6" s="1"/>
  <c r="I18" i="2" s="1"/>
  <c r="T31" i="6"/>
  <c r="U60" i="6" s="1"/>
  <c r="H18" i="2" s="1"/>
  <c r="Q31" i="6"/>
  <c r="R60" i="6" s="1"/>
  <c r="G18" i="2" s="1"/>
  <c r="N31" i="6"/>
  <c r="O60" i="6" s="1"/>
  <c r="F18" i="2" s="1"/>
  <c r="K31" i="6"/>
  <c r="L60" i="6" s="1"/>
  <c r="E18" i="2" s="1"/>
  <c r="H31" i="6"/>
  <c r="I60" i="6" s="1"/>
  <c r="D18" i="2" s="1"/>
  <c r="E31" i="6"/>
  <c r="F60" i="6" s="1"/>
  <c r="C18" i="2" s="1"/>
  <c r="AU30" i="6"/>
  <c r="AV28" i="6" s="1"/>
  <c r="AR30" i="6"/>
  <c r="AS28" i="6" s="1"/>
  <c r="AO30" i="6"/>
  <c r="AP28" i="6" s="1"/>
  <c r="AL30" i="6"/>
  <c r="AM28" i="6" s="1"/>
  <c r="AI30" i="6"/>
  <c r="AJ28" i="6" s="1"/>
  <c r="AF30" i="6"/>
  <c r="AG28" i="6" s="1"/>
  <c r="AC30" i="6"/>
  <c r="AD28" i="6" s="1"/>
  <c r="K17" i="2" s="1"/>
  <c r="Z30" i="6"/>
  <c r="AA28" i="6" s="1"/>
  <c r="J17" i="2" s="1"/>
  <c r="W30" i="6"/>
  <c r="X28" i="6" s="1"/>
  <c r="I17" i="2" s="1"/>
  <c r="T30" i="6"/>
  <c r="U28" i="6" s="1"/>
  <c r="H17" i="2" s="1"/>
  <c r="Q30" i="6"/>
  <c r="R28" i="6" s="1"/>
  <c r="G17" i="2" s="1"/>
  <c r="N30" i="6"/>
  <c r="O28" i="6" s="1"/>
  <c r="F17" i="2" s="1"/>
  <c r="K30" i="6"/>
  <c r="L28" i="6" s="1"/>
  <c r="E17" i="2" s="1"/>
  <c r="H30" i="6"/>
  <c r="I28" i="6" s="1"/>
  <c r="D17" i="2" s="1"/>
  <c r="E30" i="6"/>
  <c r="F28" i="6" s="1"/>
  <c r="C17" i="2" s="1"/>
  <c r="AU28" i="6"/>
  <c r="AW28" i="6" s="1"/>
  <c r="AR28" i="6"/>
  <c r="AT28" i="6" s="1"/>
  <c r="AO28" i="6"/>
  <c r="AQ28" i="6" s="1"/>
  <c r="AL28" i="6"/>
  <c r="AN28" i="6" s="1"/>
  <c r="AI28" i="6"/>
  <c r="AK28" i="6" s="1"/>
  <c r="AF28" i="6"/>
  <c r="AH28" i="6" s="1"/>
  <c r="AC28" i="6"/>
  <c r="AE28" i="6" s="1"/>
  <c r="Z28" i="6"/>
  <c r="AB28" i="6" s="1"/>
  <c r="W28" i="6"/>
  <c r="Y28" i="6" s="1"/>
  <c r="T28" i="6"/>
  <c r="V28" i="6" s="1"/>
  <c r="Q28" i="6"/>
  <c r="S28" i="6" s="1"/>
  <c r="N28" i="6"/>
  <c r="P28" i="6" s="1"/>
  <c r="K28" i="6"/>
  <c r="M28" i="6" s="1"/>
  <c r="H28" i="6"/>
  <c r="J28" i="6" s="1"/>
  <c r="E28" i="6"/>
  <c r="G28" i="6" s="1"/>
  <c r="AU60" i="5"/>
  <c r="AW60" i="5" s="1"/>
  <c r="AR60" i="5"/>
  <c r="AT60" i="5" s="1"/>
  <c r="AO60" i="5"/>
  <c r="AQ60" i="5" s="1"/>
  <c r="AL60" i="5"/>
  <c r="AN60" i="5" s="1"/>
  <c r="AI60" i="5"/>
  <c r="AK60" i="5" s="1"/>
  <c r="AF60" i="5"/>
  <c r="AH60" i="5" s="1"/>
  <c r="AC60" i="5"/>
  <c r="AE60" i="5" s="1"/>
  <c r="Z60" i="5"/>
  <c r="AB60" i="5" s="1"/>
  <c r="W60" i="5"/>
  <c r="Y60" i="5" s="1"/>
  <c r="T60" i="5"/>
  <c r="V60" i="5" s="1"/>
  <c r="Q60" i="5"/>
  <c r="S60" i="5" s="1"/>
  <c r="N60" i="5"/>
  <c r="P60" i="5" s="1"/>
  <c r="K60" i="5"/>
  <c r="M60" i="5" s="1"/>
  <c r="H60" i="5"/>
  <c r="J60" i="5" s="1"/>
  <c r="E60" i="5"/>
  <c r="G60" i="5" s="1"/>
  <c r="AU31" i="5"/>
  <c r="AV60" i="5" s="1"/>
  <c r="AR31" i="5"/>
  <c r="AS60" i="5" s="1"/>
  <c r="AO31" i="5"/>
  <c r="AP60" i="5" s="1"/>
  <c r="AL31" i="5"/>
  <c r="AM60" i="5" s="1"/>
  <c r="AI31" i="5"/>
  <c r="AJ60" i="5" s="1"/>
  <c r="AF31" i="5"/>
  <c r="AG60" i="5" s="1"/>
  <c r="AC31" i="5"/>
  <c r="AD60" i="5" s="1"/>
  <c r="K11" i="2" s="1"/>
  <c r="Z31" i="5"/>
  <c r="AA60" i="5" s="1"/>
  <c r="J11" i="2" s="1"/>
  <c r="W31" i="5"/>
  <c r="X60" i="5" s="1"/>
  <c r="I11" i="2" s="1"/>
  <c r="T31" i="5"/>
  <c r="U60" i="5" s="1"/>
  <c r="H11" i="2" s="1"/>
  <c r="Q31" i="5"/>
  <c r="R60" i="5" s="1"/>
  <c r="G11" i="2" s="1"/>
  <c r="O60" i="5"/>
  <c r="F11" i="2" s="1"/>
  <c r="K31" i="5"/>
  <c r="L60" i="5" s="1"/>
  <c r="E11" i="2" s="1"/>
  <c r="H31" i="5"/>
  <c r="I60" i="5" s="1"/>
  <c r="D11" i="2" s="1"/>
  <c r="E31" i="5"/>
  <c r="F60" i="5" s="1"/>
  <c r="C11" i="2" s="1"/>
  <c r="AU30" i="5"/>
  <c r="AV28" i="5" s="1"/>
  <c r="AR30" i="5"/>
  <c r="AS28" i="5" s="1"/>
  <c r="AO30" i="5"/>
  <c r="AP28" i="5" s="1"/>
  <c r="AL30" i="5"/>
  <c r="AM28" i="5" s="1"/>
  <c r="AI30" i="5"/>
  <c r="AJ28" i="5" s="1"/>
  <c r="AF30" i="5"/>
  <c r="AG28" i="5" s="1"/>
  <c r="AC30" i="5"/>
  <c r="AD28" i="5" s="1"/>
  <c r="K10" i="2" s="1"/>
  <c r="Z30" i="5"/>
  <c r="AA28" i="5" s="1"/>
  <c r="J10" i="2" s="1"/>
  <c r="W30" i="5"/>
  <c r="X28" i="5" s="1"/>
  <c r="I10" i="2" s="1"/>
  <c r="T30" i="5"/>
  <c r="U28" i="5" s="1"/>
  <c r="H10" i="2" s="1"/>
  <c r="Q30" i="5"/>
  <c r="R28" i="5" s="1"/>
  <c r="G10" i="2" s="1"/>
  <c r="N30" i="5"/>
  <c r="O28" i="5" s="1"/>
  <c r="F10" i="2" s="1"/>
  <c r="K30" i="5"/>
  <c r="L28" i="5" s="1"/>
  <c r="E10" i="2" s="1"/>
  <c r="H30" i="5"/>
  <c r="I28" i="5" s="1"/>
  <c r="D10" i="2" s="1"/>
  <c r="E30" i="5"/>
  <c r="F28" i="5" s="1"/>
  <c r="C10" i="2" s="1"/>
  <c r="AU28" i="5"/>
  <c r="AW28" i="5" s="1"/>
  <c r="AR28" i="5"/>
  <c r="AT28" i="5" s="1"/>
  <c r="AO28" i="5"/>
  <c r="AQ28" i="5" s="1"/>
  <c r="AL28" i="5"/>
  <c r="AN28" i="5" s="1"/>
  <c r="AI28" i="5"/>
  <c r="AK28" i="5" s="1"/>
  <c r="AF28" i="5"/>
  <c r="AH28" i="5" s="1"/>
  <c r="AC28" i="5"/>
  <c r="AE28" i="5" s="1"/>
  <c r="Z28" i="5"/>
  <c r="AB28" i="5" s="1"/>
  <c r="W28" i="5"/>
  <c r="Y28" i="5" s="1"/>
  <c r="T28" i="5"/>
  <c r="V28" i="5" s="1"/>
  <c r="Q28" i="5"/>
  <c r="S28" i="5" s="1"/>
  <c r="N28" i="5"/>
  <c r="P28" i="5" s="1"/>
  <c r="K28" i="5"/>
  <c r="M28" i="5" s="1"/>
  <c r="H28" i="5"/>
  <c r="J28" i="5" s="1"/>
  <c r="E28" i="5"/>
  <c r="G28" i="5" s="1"/>
  <c r="BR59" i="4" l="1"/>
  <c r="BJ59" i="4"/>
  <c r="BI59" i="4"/>
  <c r="BH59" i="4"/>
  <c r="BF59" i="4"/>
  <c r="CU59" i="4" s="1"/>
  <c r="BE59" i="4"/>
  <c r="BD59" i="4"/>
  <c r="BC59" i="4"/>
  <c r="BB59" i="4"/>
  <c r="BA59" i="4"/>
  <c r="AY59" i="4"/>
  <c r="AX59" i="4"/>
  <c r="BR58" i="4"/>
  <c r="BJ58" i="4"/>
  <c r="BI58" i="4"/>
  <c r="BH58" i="4"/>
  <c r="BF58" i="4"/>
  <c r="CU58" i="4" s="1"/>
  <c r="BE58" i="4"/>
  <c r="BD58" i="4"/>
  <c r="BC58" i="4"/>
  <c r="BB58" i="4"/>
  <c r="BA58" i="4"/>
  <c r="AY58" i="4"/>
  <c r="AX58" i="4"/>
  <c r="BR57" i="4"/>
  <c r="BJ57" i="4"/>
  <c r="BI57" i="4"/>
  <c r="BH57" i="4"/>
  <c r="BF57" i="4"/>
  <c r="CU57" i="4" s="1"/>
  <c r="BE57" i="4"/>
  <c r="BD57" i="4"/>
  <c r="BC57" i="4"/>
  <c r="BB57" i="4"/>
  <c r="BA57" i="4"/>
  <c r="AY57" i="4"/>
  <c r="AX57" i="4"/>
  <c r="BJ56" i="4"/>
  <c r="BI56" i="4"/>
  <c r="BH56" i="4"/>
  <c r="BF56" i="4"/>
  <c r="CU56" i="4" s="1"/>
  <c r="BE56" i="4"/>
  <c r="BD56" i="4"/>
  <c r="BC56" i="4"/>
  <c r="BB56" i="4"/>
  <c r="BA56" i="4"/>
  <c r="AY56" i="4"/>
  <c r="AX56" i="4"/>
  <c r="BJ55" i="4"/>
  <c r="BI55" i="4"/>
  <c r="BH55" i="4"/>
  <c r="BF55" i="4"/>
  <c r="CU55" i="4" s="1"/>
  <c r="BE55" i="4"/>
  <c r="BD55" i="4"/>
  <c r="BC55" i="4"/>
  <c r="BB55" i="4"/>
  <c r="BA55" i="4"/>
  <c r="AY55" i="4"/>
  <c r="AX55" i="4"/>
  <c r="BJ54" i="4"/>
  <c r="BI54" i="4"/>
  <c r="BH54" i="4"/>
  <c r="BF54" i="4"/>
  <c r="CU54" i="4" s="1"/>
  <c r="BE54" i="4"/>
  <c r="BD54" i="4"/>
  <c r="BC54" i="4"/>
  <c r="BB54" i="4"/>
  <c r="BA54" i="4"/>
  <c r="AY54" i="4"/>
  <c r="AX54" i="4"/>
  <c r="BG53" i="4"/>
  <c r="BO52" i="4"/>
  <c r="C52" i="4"/>
  <c r="BJ51" i="4"/>
  <c r="BI51" i="4"/>
  <c r="BH51" i="4"/>
  <c r="BF51" i="4"/>
  <c r="CU51" i="4" s="1"/>
  <c r="BE51" i="4"/>
  <c r="BD51" i="4"/>
  <c r="BC51" i="4"/>
  <c r="BB51" i="4"/>
  <c r="BA51" i="4"/>
  <c r="AY51" i="4"/>
  <c r="AX51" i="4"/>
  <c r="BJ50" i="4"/>
  <c r="BI50" i="4"/>
  <c r="BH50" i="4"/>
  <c r="BF50" i="4"/>
  <c r="CU50" i="4" s="1"/>
  <c r="BE50" i="4"/>
  <c r="BD50" i="4"/>
  <c r="BC50" i="4"/>
  <c r="BB50" i="4"/>
  <c r="BA50" i="4"/>
  <c r="AY50" i="4"/>
  <c r="AX50" i="4"/>
  <c r="BJ49" i="4"/>
  <c r="BI49" i="4"/>
  <c r="BH49" i="4"/>
  <c r="BF49" i="4"/>
  <c r="CU49" i="4" s="1"/>
  <c r="BE49" i="4"/>
  <c r="BD49" i="4"/>
  <c r="BC49" i="4"/>
  <c r="BB49" i="4"/>
  <c r="BA49" i="4"/>
  <c r="AY49" i="4"/>
  <c r="AX49" i="4"/>
  <c r="BJ48" i="4"/>
  <c r="BI48" i="4"/>
  <c r="BH48" i="4"/>
  <c r="BF48" i="4"/>
  <c r="CU48" i="4" s="1"/>
  <c r="BE48" i="4"/>
  <c r="BD48" i="4"/>
  <c r="BC48" i="4"/>
  <c r="BB48" i="4"/>
  <c r="BA48" i="4"/>
  <c r="AY48" i="4"/>
  <c r="AX48" i="4"/>
  <c r="BJ47" i="4"/>
  <c r="BI47" i="4"/>
  <c r="BH47" i="4"/>
  <c r="BF47" i="4"/>
  <c r="CU47" i="4" s="1"/>
  <c r="BE47" i="4"/>
  <c r="BD47" i="4"/>
  <c r="BC47" i="4"/>
  <c r="BB47" i="4"/>
  <c r="BA47" i="4"/>
  <c r="AY47" i="4"/>
  <c r="AX47" i="4"/>
  <c r="BJ46" i="4"/>
  <c r="BI46" i="4"/>
  <c r="BH46" i="4"/>
  <c r="BF46" i="4"/>
  <c r="CU46" i="4" s="1"/>
  <c r="BE46" i="4"/>
  <c r="BD46" i="4"/>
  <c r="BC46" i="4"/>
  <c r="BB46" i="4"/>
  <c r="BA46" i="4"/>
  <c r="AY46" i="4"/>
  <c r="AX46" i="4"/>
  <c r="BJ45" i="4"/>
  <c r="BI45" i="4"/>
  <c r="BH45" i="4"/>
  <c r="BF45" i="4"/>
  <c r="CU45" i="4" s="1"/>
  <c r="BE45" i="4"/>
  <c r="BD45" i="4"/>
  <c r="BC45" i="4"/>
  <c r="BB45" i="4"/>
  <c r="BA45" i="4"/>
  <c r="AY45" i="4"/>
  <c r="AX45" i="4"/>
  <c r="CO44" i="4"/>
  <c r="BC31" i="4" s="1"/>
  <c r="O32" i="2" s="1"/>
  <c r="CL44" i="4"/>
  <c r="CK44" i="4"/>
  <c r="CJ44" i="4"/>
  <c r="CI44" i="4"/>
  <c r="CH44" i="4"/>
  <c r="CG44" i="4"/>
  <c r="CF44" i="4"/>
  <c r="CD44" i="4"/>
  <c r="CC44" i="4"/>
  <c r="CB44" i="4"/>
  <c r="CA44" i="4"/>
  <c r="BX44" i="4"/>
  <c r="BW44" i="4"/>
  <c r="BJ44" i="4"/>
  <c r="BI44" i="4"/>
  <c r="BH44" i="4"/>
  <c r="BF44" i="4"/>
  <c r="CU44" i="4" s="1"/>
  <c r="BE44" i="4"/>
  <c r="BD44" i="4"/>
  <c r="BC44" i="4"/>
  <c r="BB44" i="4"/>
  <c r="BA44" i="4"/>
  <c r="AY44" i="4"/>
  <c r="AX44" i="4"/>
  <c r="BY43" i="4"/>
  <c r="BJ43" i="4"/>
  <c r="BI43" i="4"/>
  <c r="BH43" i="4"/>
  <c r="BF43" i="4"/>
  <c r="CU43" i="4" s="1"/>
  <c r="BE43" i="4"/>
  <c r="BD43" i="4"/>
  <c r="BC43" i="4"/>
  <c r="BB43" i="4"/>
  <c r="BA43" i="4"/>
  <c r="AY43" i="4"/>
  <c r="AX43" i="4"/>
  <c r="BY42" i="4"/>
  <c r="BJ42" i="4"/>
  <c r="BI42" i="4"/>
  <c r="BH42" i="4"/>
  <c r="BF42" i="4"/>
  <c r="BE42" i="4"/>
  <c r="BD42" i="4"/>
  <c r="BC42" i="4"/>
  <c r="BB42" i="4"/>
  <c r="BA42" i="4"/>
  <c r="AY42" i="4"/>
  <c r="AX42" i="4"/>
  <c r="BY41" i="4"/>
  <c r="BJ41" i="4"/>
  <c r="BI41" i="4"/>
  <c r="BH41" i="4"/>
  <c r="BF41" i="4"/>
  <c r="CU41" i="4" s="1"/>
  <c r="BE41" i="4"/>
  <c r="BD41" i="4"/>
  <c r="BC41" i="4"/>
  <c r="BB41" i="4"/>
  <c r="BA41" i="4"/>
  <c r="AY41" i="4"/>
  <c r="AX41" i="4"/>
  <c r="BY40" i="4"/>
  <c r="BJ40" i="4"/>
  <c r="BI40" i="4"/>
  <c r="BH40" i="4"/>
  <c r="BF40" i="4"/>
  <c r="CU40" i="4" s="1"/>
  <c r="BE40" i="4"/>
  <c r="BD40" i="4"/>
  <c r="BC40" i="4"/>
  <c r="BB40" i="4"/>
  <c r="BA40" i="4"/>
  <c r="AY40" i="4"/>
  <c r="AX40" i="4"/>
  <c r="BY39" i="4"/>
  <c r="BJ39" i="4"/>
  <c r="BI39" i="4"/>
  <c r="BH39" i="4"/>
  <c r="BF39" i="4"/>
  <c r="CU39" i="4" s="1"/>
  <c r="BE39" i="4"/>
  <c r="BD39" i="4"/>
  <c r="BC39" i="4"/>
  <c r="BB39" i="4"/>
  <c r="BA39" i="4"/>
  <c r="AY39" i="4"/>
  <c r="AX39" i="4"/>
  <c r="BY38" i="4"/>
  <c r="BJ38" i="4"/>
  <c r="BI38" i="4"/>
  <c r="BH38" i="4"/>
  <c r="BF38" i="4"/>
  <c r="CU38" i="4" s="1"/>
  <c r="BE38" i="4"/>
  <c r="BD38" i="4"/>
  <c r="BC38" i="4"/>
  <c r="BB38" i="4"/>
  <c r="BA38" i="4"/>
  <c r="AY38" i="4"/>
  <c r="AX38" i="4"/>
  <c r="BY37" i="4"/>
  <c r="BJ37" i="4"/>
  <c r="BI37" i="4"/>
  <c r="BH37" i="4"/>
  <c r="BF37" i="4"/>
  <c r="CU37" i="4" s="1"/>
  <c r="BE37" i="4"/>
  <c r="BD37" i="4"/>
  <c r="BC37" i="4"/>
  <c r="BB37" i="4"/>
  <c r="BA37" i="4"/>
  <c r="AY37" i="4"/>
  <c r="AX37" i="4"/>
  <c r="BY36" i="4"/>
  <c r="BJ36" i="4"/>
  <c r="BI36" i="4"/>
  <c r="BH36" i="4"/>
  <c r="BF36" i="4"/>
  <c r="CU36" i="4" s="1"/>
  <c r="BE36" i="4"/>
  <c r="BD36" i="4"/>
  <c r="BC36" i="4"/>
  <c r="BB36" i="4"/>
  <c r="BA36" i="4"/>
  <c r="AY36" i="4"/>
  <c r="AX36" i="4"/>
  <c r="BY35" i="4"/>
  <c r="BJ35" i="4"/>
  <c r="BI35" i="4"/>
  <c r="BH35" i="4"/>
  <c r="BF35" i="4"/>
  <c r="CU35" i="4" s="1"/>
  <c r="BE35" i="4"/>
  <c r="BD35" i="4"/>
  <c r="BC35" i="4"/>
  <c r="BB35" i="4"/>
  <c r="BA35" i="4"/>
  <c r="AY35" i="4"/>
  <c r="AX35" i="4"/>
  <c r="BZ34" i="4"/>
  <c r="BZ44" i="4" s="1"/>
  <c r="BY34" i="4"/>
  <c r="BJ34" i="4"/>
  <c r="BI34" i="4"/>
  <c r="BH34" i="4"/>
  <c r="BG52" i="4"/>
  <c r="BF34" i="4"/>
  <c r="CU34" i="4" s="1"/>
  <c r="BE34" i="4"/>
  <c r="BD34" i="4"/>
  <c r="BC34" i="4"/>
  <c r="BB34" i="4"/>
  <c r="BA34" i="4"/>
  <c r="AY34" i="4"/>
  <c r="AX34" i="4"/>
  <c r="BF31" i="4"/>
  <c r="AY31" i="4"/>
  <c r="M32" i="2" s="1"/>
  <c r="B31" i="4"/>
  <c r="B33" i="4" s="1"/>
  <c r="BF30" i="4"/>
  <c r="AY30" i="4"/>
  <c r="M31" i="2" s="1"/>
  <c r="B30" i="4"/>
  <c r="BS1" i="4" s="1"/>
  <c r="BJ27" i="4"/>
  <c r="BI27" i="4"/>
  <c r="BH27" i="4"/>
  <c r="BF27" i="4"/>
  <c r="CU27" i="4" s="1"/>
  <c r="BE27" i="4"/>
  <c r="BD27" i="4"/>
  <c r="BC27" i="4"/>
  <c r="BB27" i="4"/>
  <c r="BA27" i="4"/>
  <c r="AY27" i="4"/>
  <c r="AX27" i="4"/>
  <c r="BJ26" i="4"/>
  <c r="BI26" i="4"/>
  <c r="BH26" i="4"/>
  <c r="BF26" i="4"/>
  <c r="CU26" i="4" s="1"/>
  <c r="BE26" i="4"/>
  <c r="BD26" i="4"/>
  <c r="BC26" i="4"/>
  <c r="BB26" i="4"/>
  <c r="BA26" i="4"/>
  <c r="AY26" i="4"/>
  <c r="AX26" i="4"/>
  <c r="BJ25" i="4"/>
  <c r="BI25" i="4"/>
  <c r="BH25" i="4"/>
  <c r="BF25" i="4"/>
  <c r="CU25" i="4" s="1"/>
  <c r="BE25" i="4"/>
  <c r="BD25" i="4"/>
  <c r="BC25" i="4"/>
  <c r="BB25" i="4"/>
  <c r="BA25" i="4"/>
  <c r="AY25" i="4"/>
  <c r="AX25" i="4"/>
  <c r="BJ24" i="4"/>
  <c r="BI24" i="4"/>
  <c r="BH24" i="4"/>
  <c r="BF24" i="4"/>
  <c r="CU24" i="4" s="1"/>
  <c r="BE24" i="4"/>
  <c r="BD24" i="4"/>
  <c r="BC24" i="4"/>
  <c r="BB24" i="4"/>
  <c r="BA24" i="4"/>
  <c r="AY24" i="4"/>
  <c r="AX24" i="4"/>
  <c r="BJ23" i="4"/>
  <c r="BI23" i="4"/>
  <c r="BH23" i="4"/>
  <c r="BF23" i="4"/>
  <c r="CU23" i="4" s="1"/>
  <c r="BE23" i="4"/>
  <c r="BD23" i="4"/>
  <c r="BC23" i="4"/>
  <c r="BB23" i="4"/>
  <c r="BA23" i="4"/>
  <c r="AY23" i="4"/>
  <c r="AX23" i="4"/>
  <c r="BJ22" i="4"/>
  <c r="BI22" i="4"/>
  <c r="BH22" i="4"/>
  <c r="BF22" i="4"/>
  <c r="CU22" i="4" s="1"/>
  <c r="BE22" i="4"/>
  <c r="BD22" i="4"/>
  <c r="BC22" i="4"/>
  <c r="BB22" i="4"/>
  <c r="BA22" i="4"/>
  <c r="AY22" i="4"/>
  <c r="AX22" i="4"/>
  <c r="BG21" i="4"/>
  <c r="BO20" i="4"/>
  <c r="C20" i="4"/>
  <c r="BI19" i="4"/>
  <c r="BH19" i="4"/>
  <c r="BF19" i="4"/>
  <c r="CU19" i="4" s="1"/>
  <c r="BE19" i="4"/>
  <c r="BD19" i="4"/>
  <c r="BC19" i="4"/>
  <c r="BB19" i="4"/>
  <c r="BA19" i="4"/>
  <c r="AY19" i="4"/>
  <c r="AX19" i="4"/>
  <c r="BJ18" i="4"/>
  <c r="BI18" i="4"/>
  <c r="BH18" i="4"/>
  <c r="BF18" i="4"/>
  <c r="CU18" i="4" s="1"/>
  <c r="BE18" i="4"/>
  <c r="BD18" i="4"/>
  <c r="BC18" i="4"/>
  <c r="BB18" i="4"/>
  <c r="BA18" i="4"/>
  <c r="AY18" i="4"/>
  <c r="AX18" i="4"/>
  <c r="BJ17" i="4"/>
  <c r="BI17" i="4"/>
  <c r="BH17" i="4"/>
  <c r="BF17" i="4"/>
  <c r="CU17" i="4" s="1"/>
  <c r="BE17" i="4"/>
  <c r="BD17" i="4"/>
  <c r="BC17" i="4"/>
  <c r="BB17" i="4"/>
  <c r="BA17" i="4"/>
  <c r="AY17" i="4"/>
  <c r="AX17" i="4"/>
  <c r="BJ16" i="4"/>
  <c r="BI16" i="4"/>
  <c r="BH16" i="4"/>
  <c r="BF16" i="4"/>
  <c r="CU16" i="4" s="1"/>
  <c r="BE16" i="4"/>
  <c r="BD16" i="4"/>
  <c r="BC16" i="4"/>
  <c r="BB16" i="4"/>
  <c r="BA16" i="4"/>
  <c r="AY16" i="4"/>
  <c r="AX16" i="4"/>
  <c r="BJ15" i="4"/>
  <c r="BI15" i="4"/>
  <c r="BH15" i="4"/>
  <c r="BF15" i="4"/>
  <c r="CU15" i="4" s="1"/>
  <c r="BE15" i="4"/>
  <c r="BD15" i="4"/>
  <c r="BC15" i="4"/>
  <c r="BB15" i="4"/>
  <c r="BA15" i="4"/>
  <c r="AY15" i="4"/>
  <c r="AX15" i="4"/>
  <c r="BJ14" i="4"/>
  <c r="BI14" i="4"/>
  <c r="BH14" i="4"/>
  <c r="BF14" i="4"/>
  <c r="CU14" i="4" s="1"/>
  <c r="BE14" i="4"/>
  <c r="BD14" i="4"/>
  <c r="BC14" i="4"/>
  <c r="BB14" i="4"/>
  <c r="BA14" i="4"/>
  <c r="AY14" i="4"/>
  <c r="AX14" i="4"/>
  <c r="BJ13" i="4"/>
  <c r="BI13" i="4"/>
  <c r="BH13" i="4"/>
  <c r="BF13" i="4"/>
  <c r="CU13" i="4" s="1"/>
  <c r="BE13" i="4"/>
  <c r="BD13" i="4"/>
  <c r="BC13" i="4"/>
  <c r="BB13" i="4"/>
  <c r="BA13" i="4"/>
  <c r="AY13" i="4"/>
  <c r="AX13" i="4"/>
  <c r="CO12" i="4"/>
  <c r="CL12" i="4"/>
  <c r="CK12" i="4"/>
  <c r="CJ12" i="4"/>
  <c r="CI12" i="4"/>
  <c r="CH12" i="4"/>
  <c r="CG12" i="4"/>
  <c r="CF12" i="4"/>
  <c r="CD12" i="4"/>
  <c r="CC12" i="4"/>
  <c r="G33" i="2" s="1"/>
  <c r="CB12" i="4"/>
  <c r="CA12" i="4"/>
  <c r="BX12" i="4"/>
  <c r="K33" i="2" s="1"/>
  <c r="BW12" i="4"/>
  <c r="C33" i="2" s="1"/>
  <c r="BJ12" i="4"/>
  <c r="BI12" i="4"/>
  <c r="BH12" i="4"/>
  <c r="BF12" i="4"/>
  <c r="CU12" i="4" s="1"/>
  <c r="BE12" i="4"/>
  <c r="BD12" i="4"/>
  <c r="BC12" i="4"/>
  <c r="BB12" i="4"/>
  <c r="BA12" i="4"/>
  <c r="AY12" i="4"/>
  <c r="AX12" i="4"/>
  <c r="BY11" i="4"/>
  <c r="BJ11" i="4"/>
  <c r="BI11" i="4"/>
  <c r="BH11" i="4"/>
  <c r="BF11" i="4"/>
  <c r="CU11" i="4" s="1"/>
  <c r="BE11" i="4"/>
  <c r="BD11" i="4"/>
  <c r="BC11" i="4"/>
  <c r="BB11" i="4"/>
  <c r="BA11" i="4"/>
  <c r="AY11" i="4"/>
  <c r="AX11" i="4"/>
  <c r="BY10" i="4"/>
  <c r="BJ10" i="4"/>
  <c r="BI10" i="4"/>
  <c r="BH10" i="4"/>
  <c r="BF10" i="4"/>
  <c r="CU10" i="4" s="1"/>
  <c r="BE10" i="4"/>
  <c r="BD10" i="4"/>
  <c r="BC10" i="4"/>
  <c r="BB10" i="4"/>
  <c r="BA10" i="4"/>
  <c r="AY10" i="4"/>
  <c r="AX10" i="4"/>
  <c r="BY9" i="4"/>
  <c r="BJ9" i="4"/>
  <c r="BI9" i="4"/>
  <c r="BH9" i="4"/>
  <c r="BF9" i="4"/>
  <c r="CU9" i="4" s="1"/>
  <c r="BE9" i="4"/>
  <c r="BD9" i="4"/>
  <c r="BC9" i="4"/>
  <c r="BB9" i="4"/>
  <c r="BA9" i="4"/>
  <c r="AY9" i="4"/>
  <c r="AX9" i="4"/>
  <c r="BY8" i="4"/>
  <c r="BJ8" i="4"/>
  <c r="BI8" i="4"/>
  <c r="BH8" i="4"/>
  <c r="BF8" i="4"/>
  <c r="CU8" i="4" s="1"/>
  <c r="BE8" i="4"/>
  <c r="BD8" i="4"/>
  <c r="BC8" i="4"/>
  <c r="BB8" i="4"/>
  <c r="BA8" i="4"/>
  <c r="AY8" i="4"/>
  <c r="AX8" i="4"/>
  <c r="BY7" i="4"/>
  <c r="BJ7" i="4"/>
  <c r="BI7" i="4"/>
  <c r="BH7" i="4"/>
  <c r="BF7" i="4"/>
  <c r="CU7" i="4" s="1"/>
  <c r="BE7" i="4"/>
  <c r="BD7" i="4"/>
  <c r="BC7" i="4"/>
  <c r="BB7" i="4"/>
  <c r="BA7" i="4"/>
  <c r="AY7" i="4"/>
  <c r="AX7" i="4"/>
  <c r="BY6" i="4"/>
  <c r="BJ6" i="4"/>
  <c r="BI6" i="4"/>
  <c r="BH6" i="4"/>
  <c r="BF6" i="4"/>
  <c r="CU6" i="4" s="1"/>
  <c r="BE6" i="4"/>
  <c r="BD6" i="4"/>
  <c r="BC6" i="4"/>
  <c r="BB6" i="4"/>
  <c r="BA6" i="4"/>
  <c r="AY6" i="4"/>
  <c r="AX6" i="4"/>
  <c r="BY5" i="4"/>
  <c r="BJ5" i="4"/>
  <c r="BI5" i="4"/>
  <c r="BH5" i="4"/>
  <c r="BF5" i="4"/>
  <c r="CU5" i="4" s="1"/>
  <c r="BE5" i="4"/>
  <c r="BD5" i="4"/>
  <c r="BC5" i="4"/>
  <c r="BB5" i="4"/>
  <c r="BA5" i="4"/>
  <c r="AY5" i="4"/>
  <c r="AX5" i="4"/>
  <c r="BY4" i="4"/>
  <c r="BJ4" i="4"/>
  <c r="BI4" i="4"/>
  <c r="BH4" i="4"/>
  <c r="BF4" i="4"/>
  <c r="CU4" i="4" s="1"/>
  <c r="BE4" i="4"/>
  <c r="BD4" i="4"/>
  <c r="BC4" i="4"/>
  <c r="BB4" i="4"/>
  <c r="BA4" i="4"/>
  <c r="AY4" i="4"/>
  <c r="AX4" i="4"/>
  <c r="BY3" i="4"/>
  <c r="BJ3" i="4"/>
  <c r="BI3" i="4"/>
  <c r="BH3" i="4"/>
  <c r="BF3" i="4"/>
  <c r="CU3" i="4" s="1"/>
  <c r="BE3" i="4"/>
  <c r="BD3" i="4"/>
  <c r="BC3" i="4"/>
  <c r="BB3" i="4"/>
  <c r="BA3" i="4"/>
  <c r="AY3" i="4"/>
  <c r="AX3" i="4"/>
  <c r="BZ2" i="4"/>
  <c r="BZ12" i="4" s="1"/>
  <c r="BY2" i="4"/>
  <c r="BJ2" i="4"/>
  <c r="BI2" i="4"/>
  <c r="BH2" i="4"/>
  <c r="BF2" i="4"/>
  <c r="CU2" i="4" s="1"/>
  <c r="BE2" i="4"/>
  <c r="BD2" i="4"/>
  <c r="BC2" i="4"/>
  <c r="BB2" i="4"/>
  <c r="BA2" i="4"/>
  <c r="AY2" i="4"/>
  <c r="AX2" i="4"/>
  <c r="BR59" i="7"/>
  <c r="BJ59" i="7"/>
  <c r="BI59" i="7"/>
  <c r="BH59" i="7"/>
  <c r="BF59" i="7"/>
  <c r="CU59" i="7" s="1"/>
  <c r="BE59" i="7"/>
  <c r="BD59" i="7"/>
  <c r="BC59" i="7"/>
  <c r="BB59" i="7"/>
  <c r="BA59" i="7"/>
  <c r="AY59" i="7"/>
  <c r="AX59" i="7"/>
  <c r="BR58" i="7"/>
  <c r="BJ58" i="7"/>
  <c r="BI58" i="7"/>
  <c r="BH58" i="7"/>
  <c r="BF58" i="7"/>
  <c r="CU58" i="7" s="1"/>
  <c r="BE58" i="7"/>
  <c r="BD58" i="7"/>
  <c r="BC58" i="7"/>
  <c r="BB58" i="7"/>
  <c r="BA58" i="7"/>
  <c r="AY58" i="7"/>
  <c r="AX58" i="7"/>
  <c r="BR57" i="7"/>
  <c r="BJ57" i="7"/>
  <c r="BI57" i="7"/>
  <c r="BH57" i="7"/>
  <c r="BF57" i="7"/>
  <c r="CU57" i="7" s="1"/>
  <c r="BE57" i="7"/>
  <c r="BD57" i="7"/>
  <c r="BC57" i="7"/>
  <c r="BB57" i="7"/>
  <c r="BA57" i="7"/>
  <c r="AY57" i="7"/>
  <c r="AX57" i="7"/>
  <c r="BJ56" i="7"/>
  <c r="BI56" i="7"/>
  <c r="BH56" i="7"/>
  <c r="BF56" i="7"/>
  <c r="CU56" i="7" s="1"/>
  <c r="BE56" i="7"/>
  <c r="BD56" i="7"/>
  <c r="BC56" i="7"/>
  <c r="BB56" i="7"/>
  <c r="BA56" i="7"/>
  <c r="AY56" i="7"/>
  <c r="AX56" i="7"/>
  <c r="BJ55" i="7"/>
  <c r="BI55" i="7"/>
  <c r="BH55" i="7"/>
  <c r="BF55" i="7"/>
  <c r="CU55" i="7" s="1"/>
  <c r="BE55" i="7"/>
  <c r="BD55" i="7"/>
  <c r="BC55" i="7"/>
  <c r="BB55" i="7"/>
  <c r="BA55" i="7"/>
  <c r="AY55" i="7"/>
  <c r="AX55" i="7"/>
  <c r="BJ54" i="7"/>
  <c r="BI54" i="7"/>
  <c r="BH54" i="7"/>
  <c r="BF54" i="7"/>
  <c r="CU54" i="7" s="1"/>
  <c r="BE54" i="7"/>
  <c r="BD54" i="7"/>
  <c r="BC54" i="7"/>
  <c r="BB54" i="7"/>
  <c r="BA54" i="7"/>
  <c r="AY54" i="7"/>
  <c r="AX54" i="7"/>
  <c r="BG53" i="7"/>
  <c r="BO52" i="7"/>
  <c r="C52" i="7"/>
  <c r="BJ51" i="7"/>
  <c r="BI51" i="7"/>
  <c r="BH51" i="7"/>
  <c r="BF51" i="7"/>
  <c r="CU51" i="7" s="1"/>
  <c r="BE51" i="7"/>
  <c r="BD51" i="7"/>
  <c r="BC51" i="7"/>
  <c r="BB51" i="7"/>
  <c r="BA51" i="7"/>
  <c r="AY51" i="7"/>
  <c r="AX51" i="7"/>
  <c r="BJ50" i="7"/>
  <c r="BI50" i="7"/>
  <c r="BH50" i="7"/>
  <c r="BF50" i="7"/>
  <c r="CU50" i="7" s="1"/>
  <c r="BE50" i="7"/>
  <c r="BD50" i="7"/>
  <c r="BC50" i="7"/>
  <c r="BB50" i="7"/>
  <c r="BA50" i="7"/>
  <c r="AY50" i="7"/>
  <c r="AX50" i="7"/>
  <c r="BJ49" i="7"/>
  <c r="BI49" i="7"/>
  <c r="BH49" i="7"/>
  <c r="BF49" i="7"/>
  <c r="CU49" i="7" s="1"/>
  <c r="BE49" i="7"/>
  <c r="BD49" i="7"/>
  <c r="BC49" i="7"/>
  <c r="BB49" i="7"/>
  <c r="BA49" i="7"/>
  <c r="AY49" i="7"/>
  <c r="AX49" i="7"/>
  <c r="BJ48" i="7"/>
  <c r="BI48" i="7"/>
  <c r="BH48" i="7"/>
  <c r="BF48" i="7"/>
  <c r="CU48" i="7" s="1"/>
  <c r="BE48" i="7"/>
  <c r="BD48" i="7"/>
  <c r="BC48" i="7"/>
  <c r="BB48" i="7"/>
  <c r="BA48" i="7"/>
  <c r="AY48" i="7"/>
  <c r="AX48" i="7"/>
  <c r="BJ47" i="7"/>
  <c r="BI47" i="7"/>
  <c r="BH47" i="7"/>
  <c r="BF47" i="7"/>
  <c r="CU47" i="7" s="1"/>
  <c r="BE47" i="7"/>
  <c r="BD47" i="7"/>
  <c r="BC47" i="7"/>
  <c r="BB47" i="7"/>
  <c r="BA47" i="7"/>
  <c r="AY47" i="7"/>
  <c r="AX47" i="7"/>
  <c r="BJ46" i="7"/>
  <c r="BI46" i="7"/>
  <c r="BH46" i="7"/>
  <c r="BF46" i="7"/>
  <c r="CU46" i="7" s="1"/>
  <c r="BE46" i="7"/>
  <c r="BD46" i="7"/>
  <c r="BC46" i="7"/>
  <c r="BB46" i="7"/>
  <c r="BA46" i="7"/>
  <c r="AY46" i="7"/>
  <c r="AX46" i="7"/>
  <c r="BJ45" i="7"/>
  <c r="BI45" i="7"/>
  <c r="BH45" i="7"/>
  <c r="BF45" i="7"/>
  <c r="CU45" i="7" s="1"/>
  <c r="BE45" i="7"/>
  <c r="BD45" i="7"/>
  <c r="BC45" i="7"/>
  <c r="BB45" i="7"/>
  <c r="BA45" i="7"/>
  <c r="AY45" i="7"/>
  <c r="AX45" i="7"/>
  <c r="CO44" i="7"/>
  <c r="CL44" i="7"/>
  <c r="CK44" i="7"/>
  <c r="CJ44" i="7"/>
  <c r="CI44" i="7"/>
  <c r="CH44" i="7"/>
  <c r="CG44" i="7"/>
  <c r="CF44" i="7"/>
  <c r="CD44" i="7"/>
  <c r="CC44" i="7"/>
  <c r="CB44" i="7"/>
  <c r="CA44" i="7"/>
  <c r="BX44" i="7"/>
  <c r="BW44" i="7"/>
  <c r="BJ44" i="7"/>
  <c r="BI44" i="7"/>
  <c r="BH44" i="7"/>
  <c r="BF44" i="7"/>
  <c r="CU44" i="7" s="1"/>
  <c r="BE44" i="7"/>
  <c r="BD44" i="7"/>
  <c r="BC44" i="7"/>
  <c r="BB44" i="7"/>
  <c r="BA44" i="7"/>
  <c r="AY44" i="7"/>
  <c r="AX44" i="7"/>
  <c r="BY43" i="7"/>
  <c r="BJ43" i="7"/>
  <c r="BI43" i="7"/>
  <c r="BH43" i="7"/>
  <c r="BF43" i="7"/>
  <c r="CU43" i="7" s="1"/>
  <c r="BE43" i="7"/>
  <c r="BD43" i="7"/>
  <c r="BC43" i="7"/>
  <c r="BB43" i="7"/>
  <c r="BA43" i="7"/>
  <c r="AY43" i="7"/>
  <c r="AX43" i="7"/>
  <c r="BY42" i="7"/>
  <c r="BJ42" i="7"/>
  <c r="BI42" i="7"/>
  <c r="BH42" i="7"/>
  <c r="BF42" i="7"/>
  <c r="CU42" i="7" s="1"/>
  <c r="BE42" i="7"/>
  <c r="BD42" i="7"/>
  <c r="BC42" i="7"/>
  <c r="BB42" i="7"/>
  <c r="BA42" i="7"/>
  <c r="AY42" i="7"/>
  <c r="AX42" i="7"/>
  <c r="BY41" i="7"/>
  <c r="BJ41" i="7"/>
  <c r="BI41" i="7"/>
  <c r="BH41" i="7"/>
  <c r="BF41" i="7"/>
  <c r="CU41" i="7" s="1"/>
  <c r="BE41" i="7"/>
  <c r="BD41" i="7"/>
  <c r="BC41" i="7"/>
  <c r="BB41" i="7"/>
  <c r="BA41" i="7"/>
  <c r="AY41" i="7"/>
  <c r="AX41" i="7"/>
  <c r="BY40" i="7"/>
  <c r="BJ40" i="7"/>
  <c r="BI40" i="7"/>
  <c r="BH40" i="7"/>
  <c r="BF40" i="7"/>
  <c r="CU40" i="7" s="1"/>
  <c r="BE40" i="7"/>
  <c r="BD40" i="7"/>
  <c r="BC40" i="7"/>
  <c r="BB40" i="7"/>
  <c r="BA40" i="7"/>
  <c r="AY40" i="7"/>
  <c r="AX40" i="7"/>
  <c r="BY39" i="7"/>
  <c r="BJ39" i="7"/>
  <c r="BI39" i="7"/>
  <c r="BH39" i="7"/>
  <c r="BF39" i="7"/>
  <c r="CU39" i="7" s="1"/>
  <c r="BE39" i="7"/>
  <c r="BD39" i="7"/>
  <c r="BC39" i="7"/>
  <c r="BB39" i="7"/>
  <c r="BA39" i="7"/>
  <c r="AY39" i="7"/>
  <c r="AX39" i="7"/>
  <c r="BY38" i="7"/>
  <c r="BJ38" i="7"/>
  <c r="BI38" i="7"/>
  <c r="BH38" i="7"/>
  <c r="BF38" i="7"/>
  <c r="CU38" i="7" s="1"/>
  <c r="BE38" i="7"/>
  <c r="BD38" i="7"/>
  <c r="BC38" i="7"/>
  <c r="BB38" i="7"/>
  <c r="BA38" i="7"/>
  <c r="AY38" i="7"/>
  <c r="AX38" i="7"/>
  <c r="BY37" i="7"/>
  <c r="BJ37" i="7"/>
  <c r="BI37" i="7"/>
  <c r="BH37" i="7"/>
  <c r="BF37" i="7"/>
  <c r="CU37" i="7" s="1"/>
  <c r="BE37" i="7"/>
  <c r="BD37" i="7"/>
  <c r="BC37" i="7"/>
  <c r="BB37" i="7"/>
  <c r="BA37" i="7"/>
  <c r="AY37" i="7"/>
  <c r="AX37" i="7"/>
  <c r="BY36" i="7"/>
  <c r="BJ36" i="7"/>
  <c r="BI36" i="7"/>
  <c r="BH36" i="7"/>
  <c r="BF36" i="7"/>
  <c r="CU36" i="7" s="1"/>
  <c r="BE36" i="7"/>
  <c r="BD36" i="7"/>
  <c r="BC36" i="7"/>
  <c r="BB36" i="7"/>
  <c r="BA36" i="7"/>
  <c r="AY36" i="7"/>
  <c r="AX36" i="7"/>
  <c r="BY35" i="7"/>
  <c r="BJ35" i="7"/>
  <c r="BI35" i="7"/>
  <c r="BH35" i="7"/>
  <c r="BF35" i="7"/>
  <c r="CU35" i="7" s="1"/>
  <c r="BE35" i="7"/>
  <c r="BD35" i="7"/>
  <c r="BC35" i="7"/>
  <c r="BB35" i="7"/>
  <c r="BA35" i="7"/>
  <c r="AY35" i="7"/>
  <c r="AX35" i="7"/>
  <c r="BZ34" i="7"/>
  <c r="BZ44" i="7" s="1"/>
  <c r="BY34" i="7"/>
  <c r="BJ34" i="7"/>
  <c r="BI34" i="7"/>
  <c r="BH34" i="7"/>
  <c r="BF34" i="7"/>
  <c r="CU34" i="7" s="1"/>
  <c r="BE34" i="7"/>
  <c r="BD34" i="7"/>
  <c r="BC34" i="7"/>
  <c r="BB34" i="7"/>
  <c r="BA34" i="7"/>
  <c r="AY34" i="7"/>
  <c r="AX34" i="7"/>
  <c r="BF31" i="7"/>
  <c r="AY31" i="7"/>
  <c r="M25" i="2" s="1"/>
  <c r="B31" i="7"/>
  <c r="BS33" i="7" s="1"/>
  <c r="BF30" i="7"/>
  <c r="AY30" i="7"/>
  <c r="M24" i="2" s="1"/>
  <c r="B30" i="7"/>
  <c r="BS1" i="7" s="1"/>
  <c r="BJ27" i="7"/>
  <c r="BI27" i="7"/>
  <c r="BH27" i="7"/>
  <c r="BF27" i="7"/>
  <c r="CU27" i="7" s="1"/>
  <c r="BE27" i="7"/>
  <c r="BD27" i="7"/>
  <c r="BC27" i="7"/>
  <c r="BB27" i="7"/>
  <c r="BA27" i="7"/>
  <c r="AY27" i="7"/>
  <c r="AX27" i="7"/>
  <c r="BJ26" i="7"/>
  <c r="BI26" i="7"/>
  <c r="BH26" i="7"/>
  <c r="BF26" i="7"/>
  <c r="CU26" i="7" s="1"/>
  <c r="BE26" i="7"/>
  <c r="BD26" i="7"/>
  <c r="BC26" i="7"/>
  <c r="BB26" i="7"/>
  <c r="BA26" i="7"/>
  <c r="AY26" i="7"/>
  <c r="AX26" i="7"/>
  <c r="BJ25" i="7"/>
  <c r="BI25" i="7"/>
  <c r="BH25" i="7"/>
  <c r="BF25" i="7"/>
  <c r="CU25" i="7" s="1"/>
  <c r="BE25" i="7"/>
  <c r="BD25" i="7"/>
  <c r="BC25" i="7"/>
  <c r="BB25" i="7"/>
  <c r="BA25" i="7"/>
  <c r="AY25" i="7"/>
  <c r="AX25" i="7"/>
  <c r="BJ24" i="7"/>
  <c r="BI24" i="7"/>
  <c r="BH24" i="7"/>
  <c r="BF24" i="7"/>
  <c r="CU24" i="7" s="1"/>
  <c r="BE24" i="7"/>
  <c r="BD24" i="7"/>
  <c r="BC24" i="7"/>
  <c r="BB24" i="7"/>
  <c r="BA24" i="7"/>
  <c r="AY24" i="7"/>
  <c r="AX24" i="7"/>
  <c r="BJ23" i="7"/>
  <c r="BI23" i="7"/>
  <c r="BH23" i="7"/>
  <c r="BF23" i="7"/>
  <c r="CU23" i="7" s="1"/>
  <c r="BE23" i="7"/>
  <c r="BD23" i="7"/>
  <c r="BC23" i="7"/>
  <c r="BB23" i="7"/>
  <c r="BA23" i="7"/>
  <c r="AY23" i="7"/>
  <c r="AX23" i="7"/>
  <c r="BJ22" i="7"/>
  <c r="BI22" i="7"/>
  <c r="BH22" i="7"/>
  <c r="BF22" i="7"/>
  <c r="CU22" i="7" s="1"/>
  <c r="BE22" i="7"/>
  <c r="BD22" i="7"/>
  <c r="BC22" i="7"/>
  <c r="BB22" i="7"/>
  <c r="BA22" i="7"/>
  <c r="AY22" i="7"/>
  <c r="AX22" i="7"/>
  <c r="BG21" i="7"/>
  <c r="BO20" i="7"/>
  <c r="C20" i="7"/>
  <c r="BI19" i="7"/>
  <c r="BH19" i="7"/>
  <c r="BF19" i="7"/>
  <c r="CU19" i="7" s="1"/>
  <c r="BE19" i="7"/>
  <c r="BD19" i="7"/>
  <c r="BC19" i="7"/>
  <c r="BB19" i="7"/>
  <c r="BA19" i="7"/>
  <c r="AY19" i="7"/>
  <c r="AX19" i="7"/>
  <c r="BJ18" i="7"/>
  <c r="BI18" i="7"/>
  <c r="BH18" i="7"/>
  <c r="BF18" i="7"/>
  <c r="CU18" i="7" s="1"/>
  <c r="BE18" i="7"/>
  <c r="BD18" i="7"/>
  <c r="BC18" i="7"/>
  <c r="BB18" i="7"/>
  <c r="BA18" i="7"/>
  <c r="AY18" i="7"/>
  <c r="AX18" i="7"/>
  <c r="BJ17" i="7"/>
  <c r="BI17" i="7"/>
  <c r="BH17" i="7"/>
  <c r="BF17" i="7"/>
  <c r="CU17" i="7" s="1"/>
  <c r="BE17" i="7"/>
  <c r="BD17" i="7"/>
  <c r="BC17" i="7"/>
  <c r="BB17" i="7"/>
  <c r="BA17" i="7"/>
  <c r="AY17" i="7"/>
  <c r="AX17" i="7"/>
  <c r="BJ16" i="7"/>
  <c r="BI16" i="7"/>
  <c r="BH16" i="7"/>
  <c r="BF16" i="7"/>
  <c r="CU16" i="7" s="1"/>
  <c r="BE16" i="7"/>
  <c r="BD16" i="7"/>
  <c r="BC16" i="7"/>
  <c r="BB16" i="7"/>
  <c r="BA16" i="7"/>
  <c r="AY16" i="7"/>
  <c r="AX16" i="7"/>
  <c r="BJ15" i="7"/>
  <c r="BI15" i="7"/>
  <c r="BH15" i="7"/>
  <c r="BF15" i="7"/>
  <c r="CU15" i="7" s="1"/>
  <c r="BE15" i="7"/>
  <c r="BD15" i="7"/>
  <c r="BC15" i="7"/>
  <c r="BB15" i="7"/>
  <c r="BA15" i="7"/>
  <c r="AY15" i="7"/>
  <c r="AX15" i="7"/>
  <c r="BJ14" i="7"/>
  <c r="BI14" i="7"/>
  <c r="BH14" i="7"/>
  <c r="BF14" i="7"/>
  <c r="CU14" i="7" s="1"/>
  <c r="BE14" i="7"/>
  <c r="BD14" i="7"/>
  <c r="BC14" i="7"/>
  <c r="BB14" i="7"/>
  <c r="BA14" i="7"/>
  <c r="AY14" i="7"/>
  <c r="AX14" i="7"/>
  <c r="BJ13" i="7"/>
  <c r="BI13" i="7"/>
  <c r="BH13" i="7"/>
  <c r="BF13" i="7"/>
  <c r="CU13" i="7" s="1"/>
  <c r="BE13" i="7"/>
  <c r="BD13" i="7"/>
  <c r="BC13" i="7"/>
  <c r="BB13" i="7"/>
  <c r="BA13" i="7"/>
  <c r="AY13" i="7"/>
  <c r="AX13" i="7"/>
  <c r="CO12" i="7"/>
  <c r="CL12" i="7"/>
  <c r="CK12" i="7"/>
  <c r="CJ12" i="7"/>
  <c r="CI12" i="7"/>
  <c r="CH12" i="7"/>
  <c r="CG12" i="7"/>
  <c r="CF12" i="7"/>
  <c r="CD12" i="7"/>
  <c r="CC12" i="7"/>
  <c r="G26" i="2" s="1"/>
  <c r="CB12" i="7"/>
  <c r="CA12" i="7"/>
  <c r="BX12" i="7"/>
  <c r="K26" i="2" s="1"/>
  <c r="BW12" i="7"/>
  <c r="C26" i="2" s="1"/>
  <c r="BJ12" i="7"/>
  <c r="BI12" i="7"/>
  <c r="BH12" i="7"/>
  <c r="BF12" i="7"/>
  <c r="CU12" i="7" s="1"/>
  <c r="BE12" i="7"/>
  <c r="BD12" i="7"/>
  <c r="BC12" i="7"/>
  <c r="BB12" i="7"/>
  <c r="BA12" i="7"/>
  <c r="AY12" i="7"/>
  <c r="AX12" i="7"/>
  <c r="BY11" i="7"/>
  <c r="BJ11" i="7"/>
  <c r="BI11" i="7"/>
  <c r="BH11" i="7"/>
  <c r="BF11" i="7"/>
  <c r="CU11" i="7" s="1"/>
  <c r="BE11" i="7"/>
  <c r="BD11" i="7"/>
  <c r="BC11" i="7"/>
  <c r="BB11" i="7"/>
  <c r="BA11" i="7"/>
  <c r="AY11" i="7"/>
  <c r="AX11" i="7"/>
  <c r="BY10" i="7"/>
  <c r="BJ10" i="7"/>
  <c r="BI10" i="7"/>
  <c r="BH10" i="7"/>
  <c r="BF10" i="7"/>
  <c r="CU10" i="7" s="1"/>
  <c r="BE10" i="7"/>
  <c r="BD10" i="7"/>
  <c r="BC10" i="7"/>
  <c r="BB10" i="7"/>
  <c r="BA10" i="7"/>
  <c r="AY10" i="7"/>
  <c r="AX10" i="7"/>
  <c r="BY9" i="7"/>
  <c r="BJ9" i="7"/>
  <c r="BI9" i="7"/>
  <c r="BH9" i="7"/>
  <c r="BF9" i="7"/>
  <c r="CU9" i="7" s="1"/>
  <c r="BE9" i="7"/>
  <c r="BD9" i="7"/>
  <c r="BC9" i="7"/>
  <c r="BB9" i="7"/>
  <c r="BA9" i="7"/>
  <c r="AY9" i="7"/>
  <c r="AX9" i="7"/>
  <c r="BY8" i="7"/>
  <c r="BJ8" i="7"/>
  <c r="BI8" i="7"/>
  <c r="BH8" i="7"/>
  <c r="BF8" i="7"/>
  <c r="CU8" i="7" s="1"/>
  <c r="BE8" i="7"/>
  <c r="BD8" i="7"/>
  <c r="BC8" i="7"/>
  <c r="BB8" i="7"/>
  <c r="BA8" i="7"/>
  <c r="AY8" i="7"/>
  <c r="AX8" i="7"/>
  <c r="BY7" i="7"/>
  <c r="BJ7" i="7"/>
  <c r="BI7" i="7"/>
  <c r="BH7" i="7"/>
  <c r="BF7" i="7"/>
  <c r="CU7" i="7" s="1"/>
  <c r="BE7" i="7"/>
  <c r="BD7" i="7"/>
  <c r="BC7" i="7"/>
  <c r="BB7" i="7"/>
  <c r="BA7" i="7"/>
  <c r="AY7" i="7"/>
  <c r="AX7" i="7"/>
  <c r="BY6" i="7"/>
  <c r="BJ6" i="7"/>
  <c r="BI6" i="7"/>
  <c r="BH6" i="7"/>
  <c r="BF6" i="7"/>
  <c r="CU6" i="7" s="1"/>
  <c r="BE6" i="7"/>
  <c r="BD6" i="7"/>
  <c r="BC6" i="7"/>
  <c r="BB6" i="7"/>
  <c r="BA6" i="7"/>
  <c r="AY6" i="7"/>
  <c r="AX6" i="7"/>
  <c r="BY5" i="7"/>
  <c r="BJ5" i="7"/>
  <c r="BI5" i="7"/>
  <c r="BH5" i="7"/>
  <c r="BF5" i="7"/>
  <c r="CU5" i="7" s="1"/>
  <c r="BE5" i="7"/>
  <c r="BD5" i="7"/>
  <c r="BC5" i="7"/>
  <c r="BB5" i="7"/>
  <c r="BA5" i="7"/>
  <c r="AY5" i="7"/>
  <c r="AX5" i="7"/>
  <c r="BY4" i="7"/>
  <c r="BJ4" i="7"/>
  <c r="BI4" i="7"/>
  <c r="BH4" i="7"/>
  <c r="BF4" i="7"/>
  <c r="CU4" i="7" s="1"/>
  <c r="BE4" i="7"/>
  <c r="BD4" i="7"/>
  <c r="BC4" i="7"/>
  <c r="BB4" i="7"/>
  <c r="BA4" i="7"/>
  <c r="AY4" i="7"/>
  <c r="AX4" i="7"/>
  <c r="BY3" i="7"/>
  <c r="BJ3" i="7"/>
  <c r="BI3" i="7"/>
  <c r="BH3" i="7"/>
  <c r="BF3" i="7"/>
  <c r="CU3" i="7" s="1"/>
  <c r="BE3" i="7"/>
  <c r="BD3" i="7"/>
  <c r="BC3" i="7"/>
  <c r="BB3" i="7"/>
  <c r="BA3" i="7"/>
  <c r="AY3" i="7"/>
  <c r="AX3" i="7"/>
  <c r="BZ2" i="7"/>
  <c r="BZ12" i="7" s="1"/>
  <c r="BY2" i="7"/>
  <c r="BJ2" i="7"/>
  <c r="BI2" i="7"/>
  <c r="BH2" i="7"/>
  <c r="BF2" i="7"/>
  <c r="CU2" i="7" s="1"/>
  <c r="BE2" i="7"/>
  <c r="BD2" i="7"/>
  <c r="BC2" i="7"/>
  <c r="BB2" i="7"/>
  <c r="BA2" i="7"/>
  <c r="AY2" i="7"/>
  <c r="AX2" i="7"/>
  <c r="BR59" i="6"/>
  <c r="BJ59" i="6"/>
  <c r="BI59" i="6"/>
  <c r="BH59" i="6"/>
  <c r="BF59" i="6"/>
  <c r="CU59" i="6" s="1"/>
  <c r="BE59" i="6"/>
  <c r="BD59" i="6"/>
  <c r="BC59" i="6"/>
  <c r="BB59" i="6"/>
  <c r="BA59" i="6"/>
  <c r="AY59" i="6"/>
  <c r="AX59" i="6"/>
  <c r="BR58" i="6"/>
  <c r="BJ58" i="6"/>
  <c r="BI58" i="6"/>
  <c r="BH58" i="6"/>
  <c r="BF58" i="6"/>
  <c r="CU58" i="6" s="1"/>
  <c r="BE58" i="6"/>
  <c r="BD58" i="6"/>
  <c r="BC58" i="6"/>
  <c r="BB58" i="6"/>
  <c r="BA58" i="6"/>
  <c r="AY58" i="6"/>
  <c r="AX58" i="6"/>
  <c r="BR57" i="6"/>
  <c r="BJ57" i="6"/>
  <c r="BI57" i="6"/>
  <c r="BH57" i="6"/>
  <c r="BF57" i="6"/>
  <c r="CU57" i="6" s="1"/>
  <c r="BE57" i="6"/>
  <c r="BD57" i="6"/>
  <c r="BC57" i="6"/>
  <c r="BB57" i="6"/>
  <c r="BA57" i="6"/>
  <c r="AY57" i="6"/>
  <c r="AX57" i="6"/>
  <c r="BJ56" i="6"/>
  <c r="BI56" i="6"/>
  <c r="BH56" i="6"/>
  <c r="BF56" i="6"/>
  <c r="CU56" i="6" s="1"/>
  <c r="BE56" i="6"/>
  <c r="BD56" i="6"/>
  <c r="BC56" i="6"/>
  <c r="BB56" i="6"/>
  <c r="BA56" i="6"/>
  <c r="AY56" i="6"/>
  <c r="AX56" i="6"/>
  <c r="BJ55" i="6"/>
  <c r="BI55" i="6"/>
  <c r="BH55" i="6"/>
  <c r="BF55" i="6"/>
  <c r="CU55" i="6" s="1"/>
  <c r="BE55" i="6"/>
  <c r="BD55" i="6"/>
  <c r="BC55" i="6"/>
  <c r="BB55" i="6"/>
  <c r="BA55" i="6"/>
  <c r="AY55" i="6"/>
  <c r="AX55" i="6"/>
  <c r="BJ54" i="6"/>
  <c r="BI54" i="6"/>
  <c r="BH54" i="6"/>
  <c r="BF54" i="6"/>
  <c r="CU54" i="6" s="1"/>
  <c r="BE54" i="6"/>
  <c r="BD54" i="6"/>
  <c r="BC54" i="6"/>
  <c r="BB54" i="6"/>
  <c r="BA54" i="6"/>
  <c r="AY54" i="6"/>
  <c r="AX54" i="6"/>
  <c r="BG53" i="6"/>
  <c r="BO52" i="6"/>
  <c r="C52" i="6"/>
  <c r="BJ51" i="6"/>
  <c r="BI51" i="6"/>
  <c r="BH51" i="6"/>
  <c r="BF51" i="6"/>
  <c r="CU51" i="6" s="1"/>
  <c r="BE51" i="6"/>
  <c r="BD51" i="6"/>
  <c r="BC51" i="6"/>
  <c r="BB51" i="6"/>
  <c r="BA51" i="6"/>
  <c r="AY51" i="6"/>
  <c r="AX51" i="6"/>
  <c r="BJ50" i="6"/>
  <c r="BI50" i="6"/>
  <c r="BH50" i="6"/>
  <c r="BF50" i="6"/>
  <c r="CU50" i="6" s="1"/>
  <c r="BE50" i="6"/>
  <c r="BD50" i="6"/>
  <c r="BC50" i="6"/>
  <c r="BB50" i="6"/>
  <c r="BA50" i="6"/>
  <c r="AY50" i="6"/>
  <c r="AX50" i="6"/>
  <c r="BJ49" i="6"/>
  <c r="BI49" i="6"/>
  <c r="BH49" i="6"/>
  <c r="BF49" i="6"/>
  <c r="CU49" i="6" s="1"/>
  <c r="BE49" i="6"/>
  <c r="BD49" i="6"/>
  <c r="BC49" i="6"/>
  <c r="BB49" i="6"/>
  <c r="BA49" i="6"/>
  <c r="AY49" i="6"/>
  <c r="AX49" i="6"/>
  <c r="BJ48" i="6"/>
  <c r="BI48" i="6"/>
  <c r="BH48" i="6"/>
  <c r="BF48" i="6"/>
  <c r="CU48" i="6" s="1"/>
  <c r="BE48" i="6"/>
  <c r="BD48" i="6"/>
  <c r="BC48" i="6"/>
  <c r="BB48" i="6"/>
  <c r="BA48" i="6"/>
  <c r="AY48" i="6"/>
  <c r="AX48" i="6"/>
  <c r="BJ47" i="6"/>
  <c r="BI47" i="6"/>
  <c r="BH47" i="6"/>
  <c r="BF47" i="6"/>
  <c r="CU47" i="6" s="1"/>
  <c r="BE47" i="6"/>
  <c r="BD47" i="6"/>
  <c r="BC47" i="6"/>
  <c r="BB47" i="6"/>
  <c r="BA47" i="6"/>
  <c r="AY47" i="6"/>
  <c r="AX47" i="6"/>
  <c r="BJ46" i="6"/>
  <c r="BI46" i="6"/>
  <c r="BH46" i="6"/>
  <c r="BF46" i="6"/>
  <c r="CU46" i="6" s="1"/>
  <c r="BE46" i="6"/>
  <c r="BD46" i="6"/>
  <c r="BC46" i="6"/>
  <c r="BB46" i="6"/>
  <c r="BA46" i="6"/>
  <c r="AY46" i="6"/>
  <c r="AX46" i="6"/>
  <c r="BJ45" i="6"/>
  <c r="BI45" i="6"/>
  <c r="BH45" i="6"/>
  <c r="BF45" i="6"/>
  <c r="CU45" i="6" s="1"/>
  <c r="BE45" i="6"/>
  <c r="BD45" i="6"/>
  <c r="BC45" i="6"/>
  <c r="BB45" i="6"/>
  <c r="BA45" i="6"/>
  <c r="AY45" i="6"/>
  <c r="AX45" i="6"/>
  <c r="CO44" i="6"/>
  <c r="CL44" i="6"/>
  <c r="CK44" i="6"/>
  <c r="CJ44" i="6"/>
  <c r="CI44" i="6"/>
  <c r="CH44" i="6"/>
  <c r="CG44" i="6"/>
  <c r="CF44" i="6"/>
  <c r="CD44" i="6"/>
  <c r="CC44" i="6"/>
  <c r="CB44" i="6"/>
  <c r="CA44" i="6"/>
  <c r="BX44" i="6"/>
  <c r="BW44" i="6"/>
  <c r="BJ44" i="6"/>
  <c r="BI44" i="6"/>
  <c r="BH44" i="6"/>
  <c r="BF44" i="6"/>
  <c r="CU44" i="6" s="1"/>
  <c r="BE44" i="6"/>
  <c r="BD44" i="6"/>
  <c r="BC44" i="6"/>
  <c r="BB44" i="6"/>
  <c r="BA44" i="6"/>
  <c r="AY44" i="6"/>
  <c r="AX44" i="6"/>
  <c r="BY43" i="6"/>
  <c r="BJ43" i="6"/>
  <c r="BI43" i="6"/>
  <c r="BH43" i="6"/>
  <c r="BF43" i="6"/>
  <c r="CU43" i="6" s="1"/>
  <c r="BE43" i="6"/>
  <c r="BD43" i="6"/>
  <c r="BC43" i="6"/>
  <c r="BB43" i="6"/>
  <c r="BA43" i="6"/>
  <c r="AY43" i="6"/>
  <c r="AX43" i="6"/>
  <c r="BY42" i="6"/>
  <c r="BJ42" i="6"/>
  <c r="BI42" i="6"/>
  <c r="BH42" i="6"/>
  <c r="BF42" i="6"/>
  <c r="CU42" i="6" s="1"/>
  <c r="BE42" i="6"/>
  <c r="BD42" i="6"/>
  <c r="BC42" i="6"/>
  <c r="BB42" i="6"/>
  <c r="BA42" i="6"/>
  <c r="AY42" i="6"/>
  <c r="AX42" i="6"/>
  <c r="BY41" i="6"/>
  <c r="BJ41" i="6"/>
  <c r="BI41" i="6"/>
  <c r="BH41" i="6"/>
  <c r="BF41" i="6"/>
  <c r="CU41" i="6" s="1"/>
  <c r="BE41" i="6"/>
  <c r="BD41" i="6"/>
  <c r="BC41" i="6"/>
  <c r="BB41" i="6"/>
  <c r="BA41" i="6"/>
  <c r="AY41" i="6"/>
  <c r="AX41" i="6"/>
  <c r="BY40" i="6"/>
  <c r="BJ40" i="6"/>
  <c r="BI40" i="6"/>
  <c r="BH40" i="6"/>
  <c r="BF40" i="6"/>
  <c r="CU40" i="6" s="1"/>
  <c r="BE40" i="6"/>
  <c r="BD40" i="6"/>
  <c r="BC40" i="6"/>
  <c r="BB40" i="6"/>
  <c r="BA40" i="6"/>
  <c r="AY40" i="6"/>
  <c r="AX40" i="6"/>
  <c r="BY39" i="6"/>
  <c r="BJ39" i="6"/>
  <c r="BI39" i="6"/>
  <c r="BH39" i="6"/>
  <c r="BF39" i="6"/>
  <c r="CU39" i="6" s="1"/>
  <c r="BE39" i="6"/>
  <c r="BD39" i="6"/>
  <c r="BC39" i="6"/>
  <c r="BB39" i="6"/>
  <c r="BA39" i="6"/>
  <c r="AY39" i="6"/>
  <c r="AX39" i="6"/>
  <c r="BY38" i="6"/>
  <c r="BJ38" i="6"/>
  <c r="BI38" i="6"/>
  <c r="BH38" i="6"/>
  <c r="BF38" i="6"/>
  <c r="CU38" i="6" s="1"/>
  <c r="BE38" i="6"/>
  <c r="BD38" i="6"/>
  <c r="BC38" i="6"/>
  <c r="BB38" i="6"/>
  <c r="BA38" i="6"/>
  <c r="AY38" i="6"/>
  <c r="AX38" i="6"/>
  <c r="BY37" i="6"/>
  <c r="BJ37" i="6"/>
  <c r="BI37" i="6"/>
  <c r="BH37" i="6"/>
  <c r="BF37" i="6"/>
  <c r="CU37" i="6" s="1"/>
  <c r="BE37" i="6"/>
  <c r="BD37" i="6"/>
  <c r="BC37" i="6"/>
  <c r="BB37" i="6"/>
  <c r="BA37" i="6"/>
  <c r="AY37" i="6"/>
  <c r="AX37" i="6"/>
  <c r="BY36" i="6"/>
  <c r="BJ36" i="6"/>
  <c r="BI36" i="6"/>
  <c r="BH36" i="6"/>
  <c r="BF36" i="6"/>
  <c r="CU36" i="6" s="1"/>
  <c r="BE36" i="6"/>
  <c r="BD36" i="6"/>
  <c r="BC36" i="6"/>
  <c r="BB36" i="6"/>
  <c r="BA36" i="6"/>
  <c r="AY36" i="6"/>
  <c r="AX36" i="6"/>
  <c r="BY35" i="6"/>
  <c r="BJ35" i="6"/>
  <c r="BI35" i="6"/>
  <c r="BH35" i="6"/>
  <c r="BF35" i="6"/>
  <c r="CU35" i="6" s="1"/>
  <c r="BE35" i="6"/>
  <c r="BD35" i="6"/>
  <c r="BC35" i="6"/>
  <c r="BB35" i="6"/>
  <c r="BA35" i="6"/>
  <c r="AY35" i="6"/>
  <c r="AX35" i="6"/>
  <c r="BZ34" i="6"/>
  <c r="BZ44" i="6" s="1"/>
  <c r="BY34" i="6"/>
  <c r="BJ34" i="6"/>
  <c r="BI34" i="6"/>
  <c r="BH34" i="6"/>
  <c r="BF34" i="6"/>
  <c r="CU34" i="6" s="1"/>
  <c r="BE34" i="6"/>
  <c r="BD34" i="6"/>
  <c r="BC34" i="6"/>
  <c r="BB34" i="6"/>
  <c r="BA34" i="6"/>
  <c r="AY34" i="6"/>
  <c r="AX34" i="6"/>
  <c r="BF31" i="6"/>
  <c r="AY31" i="6"/>
  <c r="M18" i="2" s="1"/>
  <c r="B31" i="6"/>
  <c r="BS33" i="6" s="1"/>
  <c r="BF30" i="6"/>
  <c r="AY30" i="6"/>
  <c r="M17" i="2" s="1"/>
  <c r="B30" i="6"/>
  <c r="BS1" i="6" s="1"/>
  <c r="BJ27" i="6"/>
  <c r="BI27" i="6"/>
  <c r="BH27" i="6"/>
  <c r="BF27" i="6"/>
  <c r="CU27" i="6" s="1"/>
  <c r="BE27" i="6"/>
  <c r="BD27" i="6"/>
  <c r="BC27" i="6"/>
  <c r="BB27" i="6"/>
  <c r="BA27" i="6"/>
  <c r="AY27" i="6"/>
  <c r="AX27" i="6"/>
  <c r="BJ26" i="6"/>
  <c r="BI26" i="6"/>
  <c r="BH26" i="6"/>
  <c r="BF26" i="6"/>
  <c r="CU26" i="6" s="1"/>
  <c r="BE26" i="6"/>
  <c r="BD26" i="6"/>
  <c r="BC26" i="6"/>
  <c r="BB26" i="6"/>
  <c r="BA26" i="6"/>
  <c r="AY26" i="6"/>
  <c r="AX26" i="6"/>
  <c r="BJ25" i="6"/>
  <c r="BI25" i="6"/>
  <c r="BH25" i="6"/>
  <c r="BF25" i="6"/>
  <c r="CU25" i="6" s="1"/>
  <c r="BE25" i="6"/>
  <c r="BD25" i="6"/>
  <c r="BC25" i="6"/>
  <c r="BB25" i="6"/>
  <c r="BA25" i="6"/>
  <c r="AY25" i="6"/>
  <c r="AX25" i="6"/>
  <c r="BJ24" i="6"/>
  <c r="BI24" i="6"/>
  <c r="BH24" i="6"/>
  <c r="BF24" i="6"/>
  <c r="CU24" i="6" s="1"/>
  <c r="BE24" i="6"/>
  <c r="BD24" i="6"/>
  <c r="BC24" i="6"/>
  <c r="BB24" i="6"/>
  <c r="BA24" i="6"/>
  <c r="AY24" i="6"/>
  <c r="AX24" i="6"/>
  <c r="BJ23" i="6"/>
  <c r="BI23" i="6"/>
  <c r="BH23" i="6"/>
  <c r="BF23" i="6"/>
  <c r="CU23" i="6" s="1"/>
  <c r="BE23" i="6"/>
  <c r="BD23" i="6"/>
  <c r="BC23" i="6"/>
  <c r="BB23" i="6"/>
  <c r="BA23" i="6"/>
  <c r="AY23" i="6"/>
  <c r="AX23" i="6"/>
  <c r="BJ22" i="6"/>
  <c r="BI22" i="6"/>
  <c r="BH22" i="6"/>
  <c r="BF22" i="6"/>
  <c r="CU22" i="6" s="1"/>
  <c r="BE22" i="6"/>
  <c r="BD22" i="6"/>
  <c r="BC22" i="6"/>
  <c r="BB22" i="6"/>
  <c r="BA22" i="6"/>
  <c r="AY22" i="6"/>
  <c r="AX22" i="6"/>
  <c r="BG21" i="6"/>
  <c r="BO20" i="6"/>
  <c r="C20" i="6"/>
  <c r="BI19" i="6"/>
  <c r="BH19" i="6"/>
  <c r="BF19" i="6"/>
  <c r="CU19" i="6" s="1"/>
  <c r="BE19" i="6"/>
  <c r="BD19" i="6"/>
  <c r="BC19" i="6"/>
  <c r="BB19" i="6"/>
  <c r="BA19" i="6"/>
  <c r="AY19" i="6"/>
  <c r="AX19" i="6"/>
  <c r="BJ18" i="6"/>
  <c r="BI18" i="6"/>
  <c r="BH18" i="6"/>
  <c r="BF18" i="6"/>
  <c r="CU18" i="6" s="1"/>
  <c r="BE18" i="6"/>
  <c r="BD18" i="6"/>
  <c r="BC18" i="6"/>
  <c r="BB18" i="6"/>
  <c r="BA18" i="6"/>
  <c r="AY18" i="6"/>
  <c r="AX18" i="6"/>
  <c r="BJ17" i="6"/>
  <c r="BI17" i="6"/>
  <c r="BH17" i="6"/>
  <c r="BF17" i="6"/>
  <c r="CU17" i="6" s="1"/>
  <c r="BE17" i="6"/>
  <c r="BD17" i="6"/>
  <c r="BC17" i="6"/>
  <c r="BB17" i="6"/>
  <c r="BA17" i="6"/>
  <c r="AY17" i="6"/>
  <c r="AX17" i="6"/>
  <c r="BJ16" i="6"/>
  <c r="BI16" i="6"/>
  <c r="BH16" i="6"/>
  <c r="BF16" i="6"/>
  <c r="CU16" i="6" s="1"/>
  <c r="BE16" i="6"/>
  <c r="BD16" i="6"/>
  <c r="BC16" i="6"/>
  <c r="BB16" i="6"/>
  <c r="BA16" i="6"/>
  <c r="AY16" i="6"/>
  <c r="AX16" i="6"/>
  <c r="BJ15" i="6"/>
  <c r="BI15" i="6"/>
  <c r="BH15" i="6"/>
  <c r="BF15" i="6"/>
  <c r="CU15" i="6" s="1"/>
  <c r="BE15" i="6"/>
  <c r="BD15" i="6"/>
  <c r="BC15" i="6"/>
  <c r="BB15" i="6"/>
  <c r="BA15" i="6"/>
  <c r="AY15" i="6"/>
  <c r="AX15" i="6"/>
  <c r="BJ14" i="6"/>
  <c r="BI14" i="6"/>
  <c r="BH14" i="6"/>
  <c r="BF14" i="6"/>
  <c r="CU14" i="6" s="1"/>
  <c r="BE14" i="6"/>
  <c r="BD14" i="6"/>
  <c r="BC14" i="6"/>
  <c r="BB14" i="6"/>
  <c r="BA14" i="6"/>
  <c r="AY14" i="6"/>
  <c r="AX14" i="6"/>
  <c r="BJ13" i="6"/>
  <c r="BI13" i="6"/>
  <c r="BH13" i="6"/>
  <c r="BF13" i="6"/>
  <c r="CU13" i="6" s="1"/>
  <c r="BE13" i="6"/>
  <c r="BD13" i="6"/>
  <c r="BC13" i="6"/>
  <c r="BB13" i="6"/>
  <c r="BA13" i="6"/>
  <c r="AY13" i="6"/>
  <c r="AX13" i="6"/>
  <c r="CD12" i="6"/>
  <c r="CC12" i="6"/>
  <c r="G19" i="2" s="1"/>
  <c r="CB12" i="6"/>
  <c r="CA12" i="6"/>
  <c r="BX12" i="6"/>
  <c r="K19" i="2" s="1"/>
  <c r="BW12" i="6"/>
  <c r="C19" i="2" s="1"/>
  <c r="BJ12" i="6"/>
  <c r="BI12" i="6"/>
  <c r="BH12" i="6"/>
  <c r="BF12" i="6"/>
  <c r="CU12" i="6" s="1"/>
  <c r="BE12" i="6"/>
  <c r="BD12" i="6"/>
  <c r="BC12" i="6"/>
  <c r="BB12" i="6"/>
  <c r="BA12" i="6"/>
  <c r="AY12" i="6"/>
  <c r="AX12" i="6"/>
  <c r="BY11" i="6"/>
  <c r="BJ11" i="6"/>
  <c r="BI11" i="6"/>
  <c r="BH11" i="6"/>
  <c r="BF11" i="6"/>
  <c r="CU11" i="6" s="1"/>
  <c r="BE11" i="6"/>
  <c r="BD11" i="6"/>
  <c r="BC11" i="6"/>
  <c r="BB11" i="6"/>
  <c r="BA11" i="6"/>
  <c r="AY11" i="6"/>
  <c r="AX11" i="6"/>
  <c r="BY10" i="6"/>
  <c r="BJ10" i="6"/>
  <c r="BI10" i="6"/>
  <c r="BH10" i="6"/>
  <c r="BF10" i="6"/>
  <c r="CU10" i="6" s="1"/>
  <c r="BE10" i="6"/>
  <c r="BD10" i="6"/>
  <c r="BC10" i="6"/>
  <c r="BB10" i="6"/>
  <c r="BA10" i="6"/>
  <c r="AY10" i="6"/>
  <c r="AX10" i="6"/>
  <c r="BY9" i="6"/>
  <c r="BJ9" i="6"/>
  <c r="BI9" i="6"/>
  <c r="BH9" i="6"/>
  <c r="BF9" i="6"/>
  <c r="CU9" i="6" s="1"/>
  <c r="BE9" i="6"/>
  <c r="BD9" i="6"/>
  <c r="BC9" i="6"/>
  <c r="BB9" i="6"/>
  <c r="BA9" i="6"/>
  <c r="AY9" i="6"/>
  <c r="AX9" i="6"/>
  <c r="BY8" i="6"/>
  <c r="BJ8" i="6"/>
  <c r="BI8" i="6"/>
  <c r="BH8" i="6"/>
  <c r="BF8" i="6"/>
  <c r="CU8" i="6" s="1"/>
  <c r="BE8" i="6"/>
  <c r="BD8" i="6"/>
  <c r="BC8" i="6"/>
  <c r="BB8" i="6"/>
  <c r="BA8" i="6"/>
  <c r="AY8" i="6"/>
  <c r="AX8" i="6"/>
  <c r="BY7" i="6"/>
  <c r="BJ7" i="6"/>
  <c r="BI7" i="6"/>
  <c r="BH7" i="6"/>
  <c r="BF7" i="6"/>
  <c r="CU7" i="6" s="1"/>
  <c r="BE7" i="6"/>
  <c r="BD7" i="6"/>
  <c r="BC7" i="6"/>
  <c r="BB7" i="6"/>
  <c r="BA7" i="6"/>
  <c r="AY7" i="6"/>
  <c r="AX7" i="6"/>
  <c r="BY6" i="6"/>
  <c r="BJ6" i="6"/>
  <c r="BI6" i="6"/>
  <c r="BH6" i="6"/>
  <c r="BF6" i="6"/>
  <c r="CU6" i="6" s="1"/>
  <c r="BE6" i="6"/>
  <c r="BD6" i="6"/>
  <c r="BC6" i="6"/>
  <c r="BB6" i="6"/>
  <c r="BA6" i="6"/>
  <c r="AY6" i="6"/>
  <c r="AX6" i="6"/>
  <c r="BY5" i="6"/>
  <c r="BJ5" i="6"/>
  <c r="BI5" i="6"/>
  <c r="BH5" i="6"/>
  <c r="BF5" i="6"/>
  <c r="CU5" i="6" s="1"/>
  <c r="BE5" i="6"/>
  <c r="BD5" i="6"/>
  <c r="BC5" i="6"/>
  <c r="BB5" i="6"/>
  <c r="BA5" i="6"/>
  <c r="AY5" i="6"/>
  <c r="AX5" i="6"/>
  <c r="BY4" i="6"/>
  <c r="BJ4" i="6"/>
  <c r="BI4" i="6"/>
  <c r="BH4" i="6"/>
  <c r="BF4" i="6"/>
  <c r="CU4" i="6" s="1"/>
  <c r="BE4" i="6"/>
  <c r="BD4" i="6"/>
  <c r="BC4" i="6"/>
  <c r="BB4" i="6"/>
  <c r="BA4" i="6"/>
  <c r="AY4" i="6"/>
  <c r="AX4" i="6"/>
  <c r="BY3" i="6"/>
  <c r="BJ3" i="6"/>
  <c r="BI3" i="6"/>
  <c r="BH3" i="6"/>
  <c r="BF3" i="6"/>
  <c r="CU3" i="6" s="1"/>
  <c r="BE3" i="6"/>
  <c r="BD3" i="6"/>
  <c r="BC3" i="6"/>
  <c r="BB3" i="6"/>
  <c r="BA3" i="6"/>
  <c r="AY3" i="6"/>
  <c r="AX3" i="6"/>
  <c r="BZ2" i="6"/>
  <c r="BZ12" i="6" s="1"/>
  <c r="BY2" i="6"/>
  <c r="BJ2" i="6"/>
  <c r="BI2" i="6"/>
  <c r="BH2" i="6"/>
  <c r="BF2" i="6"/>
  <c r="CU2" i="6" s="1"/>
  <c r="BE2" i="6"/>
  <c r="BD2" i="6"/>
  <c r="BC2" i="6"/>
  <c r="BB2" i="6"/>
  <c r="BA2" i="6"/>
  <c r="AY2" i="6"/>
  <c r="AX2" i="6"/>
  <c r="BR59" i="5"/>
  <c r="BJ59" i="5"/>
  <c r="BI59" i="5"/>
  <c r="BH59" i="5"/>
  <c r="BF59" i="5"/>
  <c r="CU59" i="5" s="1"/>
  <c r="BE59" i="5"/>
  <c r="BD59" i="5"/>
  <c r="BC59" i="5"/>
  <c r="BB59" i="5"/>
  <c r="BA59" i="5"/>
  <c r="AY59" i="5"/>
  <c r="AX59" i="5"/>
  <c r="BR58" i="5"/>
  <c r="BJ58" i="5"/>
  <c r="BI58" i="5"/>
  <c r="BH58" i="5"/>
  <c r="BF58" i="5"/>
  <c r="CU58" i="5" s="1"/>
  <c r="BE58" i="5"/>
  <c r="BD58" i="5"/>
  <c r="BC58" i="5"/>
  <c r="BB58" i="5"/>
  <c r="BA58" i="5"/>
  <c r="AY58" i="5"/>
  <c r="AX58" i="5"/>
  <c r="BR57" i="5"/>
  <c r="BJ57" i="5"/>
  <c r="BI57" i="5"/>
  <c r="BH57" i="5"/>
  <c r="BF57" i="5"/>
  <c r="CU57" i="5" s="1"/>
  <c r="BE57" i="5"/>
  <c r="BD57" i="5"/>
  <c r="BC57" i="5"/>
  <c r="BB57" i="5"/>
  <c r="BA57" i="5"/>
  <c r="AY57" i="5"/>
  <c r="AX57" i="5"/>
  <c r="BJ56" i="5"/>
  <c r="BI56" i="5"/>
  <c r="BH56" i="5"/>
  <c r="BF56" i="5"/>
  <c r="CU56" i="5" s="1"/>
  <c r="BE56" i="5"/>
  <c r="BD56" i="5"/>
  <c r="BC56" i="5"/>
  <c r="BB56" i="5"/>
  <c r="BA56" i="5"/>
  <c r="AY56" i="5"/>
  <c r="AX56" i="5"/>
  <c r="BJ55" i="5"/>
  <c r="BI55" i="5"/>
  <c r="BH55" i="5"/>
  <c r="BF55" i="5"/>
  <c r="CU55" i="5" s="1"/>
  <c r="BE55" i="5"/>
  <c r="BD55" i="5"/>
  <c r="BC55" i="5"/>
  <c r="BB55" i="5"/>
  <c r="BA55" i="5"/>
  <c r="AY55" i="5"/>
  <c r="AX55" i="5"/>
  <c r="BJ54" i="5"/>
  <c r="BI54" i="5"/>
  <c r="BH54" i="5"/>
  <c r="BF54" i="5"/>
  <c r="CU54" i="5" s="1"/>
  <c r="BE54" i="5"/>
  <c r="BD54" i="5"/>
  <c r="BC54" i="5"/>
  <c r="BB54" i="5"/>
  <c r="BA54" i="5"/>
  <c r="AY54" i="5"/>
  <c r="AX54" i="5"/>
  <c r="BG53" i="5"/>
  <c r="BO52" i="5"/>
  <c r="C52" i="5"/>
  <c r="BJ51" i="5"/>
  <c r="BI51" i="5"/>
  <c r="BH51" i="5"/>
  <c r="BF51" i="5"/>
  <c r="CU51" i="5" s="1"/>
  <c r="BE51" i="5"/>
  <c r="BD51" i="5"/>
  <c r="BC51" i="5"/>
  <c r="BB51" i="5"/>
  <c r="BA51" i="5"/>
  <c r="AY51" i="5"/>
  <c r="AX51" i="5"/>
  <c r="BJ50" i="5"/>
  <c r="BI50" i="5"/>
  <c r="BH50" i="5"/>
  <c r="BF50" i="5"/>
  <c r="CU50" i="5" s="1"/>
  <c r="BE50" i="5"/>
  <c r="BD50" i="5"/>
  <c r="BC50" i="5"/>
  <c r="BB50" i="5"/>
  <c r="BA50" i="5"/>
  <c r="AY50" i="5"/>
  <c r="AX50" i="5"/>
  <c r="BJ49" i="5"/>
  <c r="BI49" i="5"/>
  <c r="BH49" i="5"/>
  <c r="BF49" i="5"/>
  <c r="CU49" i="5" s="1"/>
  <c r="BE49" i="5"/>
  <c r="BD49" i="5"/>
  <c r="BC49" i="5"/>
  <c r="BB49" i="5"/>
  <c r="BA49" i="5"/>
  <c r="AY49" i="5"/>
  <c r="AX49" i="5"/>
  <c r="BJ48" i="5"/>
  <c r="BI48" i="5"/>
  <c r="BH48" i="5"/>
  <c r="BF48" i="5"/>
  <c r="CU48" i="5" s="1"/>
  <c r="BE48" i="5"/>
  <c r="BD48" i="5"/>
  <c r="BC48" i="5"/>
  <c r="BB48" i="5"/>
  <c r="BA48" i="5"/>
  <c r="AY48" i="5"/>
  <c r="AX48" i="5"/>
  <c r="BJ47" i="5"/>
  <c r="BI47" i="5"/>
  <c r="BH47" i="5"/>
  <c r="BF47" i="5"/>
  <c r="CU47" i="5" s="1"/>
  <c r="BE47" i="5"/>
  <c r="BD47" i="5"/>
  <c r="BC47" i="5"/>
  <c r="BB47" i="5"/>
  <c r="BA47" i="5"/>
  <c r="AY47" i="5"/>
  <c r="AX47" i="5"/>
  <c r="BJ46" i="5"/>
  <c r="BI46" i="5"/>
  <c r="BH46" i="5"/>
  <c r="BF46" i="5"/>
  <c r="CU46" i="5" s="1"/>
  <c r="BE46" i="5"/>
  <c r="BD46" i="5"/>
  <c r="BC46" i="5"/>
  <c r="BB46" i="5"/>
  <c r="BA46" i="5"/>
  <c r="AY46" i="5"/>
  <c r="AX46" i="5"/>
  <c r="BJ45" i="5"/>
  <c r="BI45" i="5"/>
  <c r="BH45" i="5"/>
  <c r="BF45" i="5"/>
  <c r="CU45" i="5" s="1"/>
  <c r="BE45" i="5"/>
  <c r="BD45" i="5"/>
  <c r="BC45" i="5"/>
  <c r="BB45" i="5"/>
  <c r="BA45" i="5"/>
  <c r="AY45" i="5"/>
  <c r="AX45" i="5"/>
  <c r="CO44" i="5"/>
  <c r="CL44" i="5"/>
  <c r="CK44" i="5"/>
  <c r="CJ44" i="5"/>
  <c r="CI44" i="5"/>
  <c r="CH44" i="5"/>
  <c r="CG44" i="5"/>
  <c r="CF44" i="5"/>
  <c r="CD44" i="5"/>
  <c r="CC44" i="5"/>
  <c r="CB44" i="5"/>
  <c r="CA44" i="5"/>
  <c r="BX44" i="5"/>
  <c r="BW44" i="5"/>
  <c r="BJ44" i="5"/>
  <c r="BI44" i="5"/>
  <c r="BH44" i="5"/>
  <c r="BF44" i="5"/>
  <c r="CU44" i="5" s="1"/>
  <c r="BE44" i="5"/>
  <c r="BD44" i="5"/>
  <c r="BC44" i="5"/>
  <c r="BB44" i="5"/>
  <c r="BA44" i="5"/>
  <c r="AY44" i="5"/>
  <c r="AX44" i="5"/>
  <c r="BY43" i="5"/>
  <c r="BJ43" i="5"/>
  <c r="BI43" i="5"/>
  <c r="BH43" i="5"/>
  <c r="BF43" i="5"/>
  <c r="CU43" i="5" s="1"/>
  <c r="BE43" i="5"/>
  <c r="BD43" i="5"/>
  <c r="BC43" i="5"/>
  <c r="BB43" i="5"/>
  <c r="BA43" i="5"/>
  <c r="AY43" i="5"/>
  <c r="AX43" i="5"/>
  <c r="BY42" i="5"/>
  <c r="BJ42" i="5"/>
  <c r="BI42" i="5"/>
  <c r="BH42" i="5"/>
  <c r="BF42" i="5"/>
  <c r="CU42" i="5" s="1"/>
  <c r="BE42" i="5"/>
  <c r="BD42" i="5"/>
  <c r="BC42" i="5"/>
  <c r="BB42" i="5"/>
  <c r="BA42" i="5"/>
  <c r="AY42" i="5"/>
  <c r="AX42" i="5"/>
  <c r="BY41" i="5"/>
  <c r="BJ41" i="5"/>
  <c r="BI41" i="5"/>
  <c r="BH41" i="5"/>
  <c r="BF41" i="5"/>
  <c r="CU41" i="5" s="1"/>
  <c r="BE41" i="5"/>
  <c r="BD41" i="5"/>
  <c r="BC41" i="5"/>
  <c r="BB41" i="5"/>
  <c r="BA41" i="5"/>
  <c r="AY41" i="5"/>
  <c r="AX41" i="5"/>
  <c r="BY40" i="5"/>
  <c r="BJ40" i="5"/>
  <c r="BI40" i="5"/>
  <c r="BH40" i="5"/>
  <c r="BF40" i="5"/>
  <c r="CU40" i="5" s="1"/>
  <c r="BE40" i="5"/>
  <c r="BD40" i="5"/>
  <c r="BC40" i="5"/>
  <c r="BB40" i="5"/>
  <c r="BA40" i="5"/>
  <c r="AY40" i="5"/>
  <c r="AX40" i="5"/>
  <c r="BY39" i="5"/>
  <c r="BJ39" i="5"/>
  <c r="BI39" i="5"/>
  <c r="BH39" i="5"/>
  <c r="BF39" i="5"/>
  <c r="CU39" i="5" s="1"/>
  <c r="BE39" i="5"/>
  <c r="BD39" i="5"/>
  <c r="BC39" i="5"/>
  <c r="BB39" i="5"/>
  <c r="BA39" i="5"/>
  <c r="AY39" i="5"/>
  <c r="AX39" i="5"/>
  <c r="BY38" i="5"/>
  <c r="BJ38" i="5"/>
  <c r="BI38" i="5"/>
  <c r="BH38" i="5"/>
  <c r="BF38" i="5"/>
  <c r="CU38" i="5" s="1"/>
  <c r="BE38" i="5"/>
  <c r="BD38" i="5"/>
  <c r="BC38" i="5"/>
  <c r="BB38" i="5"/>
  <c r="BA38" i="5"/>
  <c r="AY38" i="5"/>
  <c r="AX38" i="5"/>
  <c r="BY37" i="5"/>
  <c r="BJ37" i="5"/>
  <c r="BI37" i="5"/>
  <c r="BH37" i="5"/>
  <c r="BF37" i="5"/>
  <c r="CU37" i="5" s="1"/>
  <c r="BE37" i="5"/>
  <c r="BD37" i="5"/>
  <c r="BC37" i="5"/>
  <c r="BB37" i="5"/>
  <c r="BA37" i="5"/>
  <c r="AY37" i="5"/>
  <c r="AX37" i="5"/>
  <c r="BY36" i="5"/>
  <c r="BJ36" i="5"/>
  <c r="BI36" i="5"/>
  <c r="BH36" i="5"/>
  <c r="BF36" i="5"/>
  <c r="CU36" i="5" s="1"/>
  <c r="BE36" i="5"/>
  <c r="BD36" i="5"/>
  <c r="BC36" i="5"/>
  <c r="BB36" i="5"/>
  <c r="BA36" i="5"/>
  <c r="AY36" i="5"/>
  <c r="AX36" i="5"/>
  <c r="BY35" i="5"/>
  <c r="BJ35" i="5"/>
  <c r="BI35" i="5"/>
  <c r="BH35" i="5"/>
  <c r="BF35" i="5"/>
  <c r="CU35" i="5" s="1"/>
  <c r="BE35" i="5"/>
  <c r="BD35" i="5"/>
  <c r="BC35" i="5"/>
  <c r="BB35" i="5"/>
  <c r="BA35" i="5"/>
  <c r="AY35" i="5"/>
  <c r="AX35" i="5"/>
  <c r="BZ34" i="5"/>
  <c r="BY34" i="5"/>
  <c r="BJ34" i="5"/>
  <c r="BI34" i="5"/>
  <c r="BH34" i="5"/>
  <c r="BF34" i="5"/>
  <c r="CU34" i="5" s="1"/>
  <c r="BE34" i="5"/>
  <c r="BD34" i="5"/>
  <c r="BC34" i="5"/>
  <c r="BB34" i="5"/>
  <c r="BA34" i="5"/>
  <c r="AY34" i="5"/>
  <c r="AX34" i="5"/>
  <c r="BF31" i="5"/>
  <c r="AY31" i="5"/>
  <c r="M11" i="2" s="1"/>
  <c r="B31" i="5"/>
  <c r="BS33" i="5" s="1"/>
  <c r="BF30" i="5"/>
  <c r="AY30" i="5"/>
  <c r="M10" i="2" s="1"/>
  <c r="B30" i="5"/>
  <c r="BS1" i="5" s="1"/>
  <c r="BJ27" i="5"/>
  <c r="BI27" i="5"/>
  <c r="BH27" i="5"/>
  <c r="BF27" i="5"/>
  <c r="CU27" i="5" s="1"/>
  <c r="BE27" i="5"/>
  <c r="BD27" i="5"/>
  <c r="BC27" i="5"/>
  <c r="BB27" i="5"/>
  <c r="BA27" i="5"/>
  <c r="AY27" i="5"/>
  <c r="AX27" i="5"/>
  <c r="BJ26" i="5"/>
  <c r="BI26" i="5"/>
  <c r="BH26" i="5"/>
  <c r="BF26" i="5"/>
  <c r="CU26" i="5" s="1"/>
  <c r="BE26" i="5"/>
  <c r="BD26" i="5"/>
  <c r="BC26" i="5"/>
  <c r="BB26" i="5"/>
  <c r="BA26" i="5"/>
  <c r="AY26" i="5"/>
  <c r="AX26" i="5"/>
  <c r="BJ25" i="5"/>
  <c r="BI25" i="5"/>
  <c r="BH25" i="5"/>
  <c r="BF25" i="5"/>
  <c r="CU25" i="5" s="1"/>
  <c r="BE25" i="5"/>
  <c r="BD25" i="5"/>
  <c r="BC25" i="5"/>
  <c r="BB25" i="5"/>
  <c r="BA25" i="5"/>
  <c r="AY25" i="5"/>
  <c r="AX25" i="5"/>
  <c r="BJ24" i="5"/>
  <c r="BI24" i="5"/>
  <c r="BH24" i="5"/>
  <c r="BF24" i="5"/>
  <c r="CU24" i="5" s="1"/>
  <c r="BE24" i="5"/>
  <c r="BD24" i="5"/>
  <c r="BC24" i="5"/>
  <c r="BB24" i="5"/>
  <c r="BA24" i="5"/>
  <c r="AY24" i="5"/>
  <c r="AX24" i="5"/>
  <c r="BJ23" i="5"/>
  <c r="BI23" i="5"/>
  <c r="BH23" i="5"/>
  <c r="BF23" i="5"/>
  <c r="CU23" i="5" s="1"/>
  <c r="BE23" i="5"/>
  <c r="BD23" i="5"/>
  <c r="BC23" i="5"/>
  <c r="BB23" i="5"/>
  <c r="BA23" i="5"/>
  <c r="AY23" i="5"/>
  <c r="AX23" i="5"/>
  <c r="BJ22" i="5"/>
  <c r="BI22" i="5"/>
  <c r="BH22" i="5"/>
  <c r="BF22" i="5"/>
  <c r="CU22" i="5" s="1"/>
  <c r="BE22" i="5"/>
  <c r="BD22" i="5"/>
  <c r="BC22" i="5"/>
  <c r="BB22" i="5"/>
  <c r="BA22" i="5"/>
  <c r="AY22" i="5"/>
  <c r="AX22" i="5"/>
  <c r="BG21" i="5"/>
  <c r="BO20" i="5"/>
  <c r="C20" i="5"/>
  <c r="BI19" i="5"/>
  <c r="BH19" i="5"/>
  <c r="BF19" i="5"/>
  <c r="CU19" i="5" s="1"/>
  <c r="BE19" i="5"/>
  <c r="BD19" i="5"/>
  <c r="BC19" i="5"/>
  <c r="BB19" i="5"/>
  <c r="BA19" i="5"/>
  <c r="AY19" i="5"/>
  <c r="AX19" i="5"/>
  <c r="BJ18" i="5"/>
  <c r="BI18" i="5"/>
  <c r="BH18" i="5"/>
  <c r="BF18" i="5"/>
  <c r="CU18" i="5" s="1"/>
  <c r="BE18" i="5"/>
  <c r="BD18" i="5"/>
  <c r="BC18" i="5"/>
  <c r="BB18" i="5"/>
  <c r="BA18" i="5"/>
  <c r="AY18" i="5"/>
  <c r="AX18" i="5"/>
  <c r="BJ17" i="5"/>
  <c r="BI17" i="5"/>
  <c r="BH17" i="5"/>
  <c r="BF17" i="5"/>
  <c r="CU17" i="5" s="1"/>
  <c r="BE17" i="5"/>
  <c r="BD17" i="5"/>
  <c r="BC17" i="5"/>
  <c r="BB17" i="5"/>
  <c r="BA17" i="5"/>
  <c r="AY17" i="5"/>
  <c r="AX17" i="5"/>
  <c r="BJ16" i="5"/>
  <c r="BI16" i="5"/>
  <c r="BH16" i="5"/>
  <c r="BF16" i="5"/>
  <c r="CU16" i="5" s="1"/>
  <c r="BE16" i="5"/>
  <c r="BD16" i="5"/>
  <c r="BC16" i="5"/>
  <c r="BB16" i="5"/>
  <c r="BA16" i="5"/>
  <c r="AY16" i="5"/>
  <c r="AX16" i="5"/>
  <c r="BJ15" i="5"/>
  <c r="BI15" i="5"/>
  <c r="BH15" i="5"/>
  <c r="BF15" i="5"/>
  <c r="CU15" i="5" s="1"/>
  <c r="BE15" i="5"/>
  <c r="BD15" i="5"/>
  <c r="BC15" i="5"/>
  <c r="BB15" i="5"/>
  <c r="BA15" i="5"/>
  <c r="AY15" i="5"/>
  <c r="AX15" i="5"/>
  <c r="BJ14" i="5"/>
  <c r="BI14" i="5"/>
  <c r="BH14" i="5"/>
  <c r="BF14" i="5"/>
  <c r="CU14" i="5" s="1"/>
  <c r="BE14" i="5"/>
  <c r="BD14" i="5"/>
  <c r="BC14" i="5"/>
  <c r="BB14" i="5"/>
  <c r="BA14" i="5"/>
  <c r="AY14" i="5"/>
  <c r="AX14" i="5"/>
  <c r="BJ13" i="5"/>
  <c r="BI13" i="5"/>
  <c r="BH13" i="5"/>
  <c r="BF13" i="5"/>
  <c r="CU13" i="5" s="1"/>
  <c r="BE13" i="5"/>
  <c r="BD13" i="5"/>
  <c r="BC13" i="5"/>
  <c r="BB13" i="5"/>
  <c r="BA13" i="5"/>
  <c r="AY13" i="5"/>
  <c r="AX13" i="5"/>
  <c r="CD12" i="5"/>
  <c r="CC12" i="5"/>
  <c r="G12" i="2" s="1"/>
  <c r="CB12" i="5"/>
  <c r="CA12" i="5"/>
  <c r="BX12" i="5"/>
  <c r="K12" i="2" s="1"/>
  <c r="BW12" i="5"/>
  <c r="C12" i="2" s="1"/>
  <c r="BJ12" i="5"/>
  <c r="BI12" i="5"/>
  <c r="BH12" i="5"/>
  <c r="BF12" i="5"/>
  <c r="CU12" i="5" s="1"/>
  <c r="BE12" i="5"/>
  <c r="BD12" i="5"/>
  <c r="BC12" i="5"/>
  <c r="BB12" i="5"/>
  <c r="BA12" i="5"/>
  <c r="AY12" i="5"/>
  <c r="AX12" i="5"/>
  <c r="BY11" i="5"/>
  <c r="BJ11" i="5"/>
  <c r="BI11" i="5"/>
  <c r="BH11" i="5"/>
  <c r="BF11" i="5"/>
  <c r="CU11" i="5" s="1"/>
  <c r="BE11" i="5"/>
  <c r="BD11" i="5"/>
  <c r="BC11" i="5"/>
  <c r="BB11" i="5"/>
  <c r="BA11" i="5"/>
  <c r="AY11" i="5"/>
  <c r="AX11" i="5"/>
  <c r="BY10" i="5"/>
  <c r="BJ10" i="5"/>
  <c r="BI10" i="5"/>
  <c r="BH10" i="5"/>
  <c r="BF10" i="5"/>
  <c r="CU10" i="5" s="1"/>
  <c r="BE10" i="5"/>
  <c r="BD10" i="5"/>
  <c r="BC10" i="5"/>
  <c r="BB10" i="5"/>
  <c r="BA10" i="5"/>
  <c r="AY10" i="5"/>
  <c r="AX10" i="5"/>
  <c r="BJ9" i="5"/>
  <c r="BI9" i="5"/>
  <c r="BH9" i="5"/>
  <c r="BF9" i="5"/>
  <c r="CU9" i="5" s="1"/>
  <c r="BE9" i="5"/>
  <c r="BD9" i="5"/>
  <c r="BC9" i="5"/>
  <c r="BB9" i="5"/>
  <c r="BA9" i="5"/>
  <c r="AY9" i="5"/>
  <c r="AX9" i="5"/>
  <c r="BY8" i="5"/>
  <c r="BJ8" i="5"/>
  <c r="BI8" i="5"/>
  <c r="BH8" i="5"/>
  <c r="BF8" i="5"/>
  <c r="CU8" i="5" s="1"/>
  <c r="BE8" i="5"/>
  <c r="BD8" i="5"/>
  <c r="BC8" i="5"/>
  <c r="BB8" i="5"/>
  <c r="BA8" i="5"/>
  <c r="AY8" i="5"/>
  <c r="AX8" i="5"/>
  <c r="BY7" i="5"/>
  <c r="BJ7" i="5"/>
  <c r="BI7" i="5"/>
  <c r="BH7" i="5"/>
  <c r="BF7" i="5"/>
  <c r="CU7" i="5" s="1"/>
  <c r="BE7" i="5"/>
  <c r="BD7" i="5"/>
  <c r="BC7" i="5"/>
  <c r="BB7" i="5"/>
  <c r="BA7" i="5"/>
  <c r="AY7" i="5"/>
  <c r="AX7" i="5"/>
  <c r="BY6" i="5"/>
  <c r="BJ6" i="5"/>
  <c r="BI6" i="5"/>
  <c r="BH6" i="5"/>
  <c r="BF6" i="5"/>
  <c r="CU6" i="5" s="1"/>
  <c r="BE6" i="5"/>
  <c r="BD6" i="5"/>
  <c r="BC6" i="5"/>
  <c r="BB6" i="5"/>
  <c r="BA6" i="5"/>
  <c r="AY6" i="5"/>
  <c r="AX6" i="5"/>
  <c r="BY5" i="5"/>
  <c r="BJ5" i="5"/>
  <c r="BI5" i="5"/>
  <c r="BH5" i="5"/>
  <c r="BF5" i="5"/>
  <c r="CU5" i="5" s="1"/>
  <c r="BE5" i="5"/>
  <c r="BD5" i="5"/>
  <c r="BC5" i="5"/>
  <c r="BB5" i="5"/>
  <c r="BA5" i="5"/>
  <c r="AY5" i="5"/>
  <c r="AX5" i="5"/>
  <c r="BJ4" i="5"/>
  <c r="BI4" i="5"/>
  <c r="BH4" i="5"/>
  <c r="BF4" i="5"/>
  <c r="CU4" i="5" s="1"/>
  <c r="BE4" i="5"/>
  <c r="BD4" i="5"/>
  <c r="BC4" i="5"/>
  <c r="BB4" i="5"/>
  <c r="BA4" i="5"/>
  <c r="AY4" i="5"/>
  <c r="AX4" i="5"/>
  <c r="BY3" i="5"/>
  <c r="BJ3" i="5"/>
  <c r="BI3" i="5"/>
  <c r="BH3" i="5"/>
  <c r="BF3" i="5"/>
  <c r="CU3" i="5" s="1"/>
  <c r="BE3" i="5"/>
  <c r="BD3" i="5"/>
  <c r="BC3" i="5"/>
  <c r="BB3" i="5"/>
  <c r="BA3" i="5"/>
  <c r="AY3" i="5"/>
  <c r="AX3" i="5"/>
  <c r="BZ2" i="5"/>
  <c r="BY2" i="5"/>
  <c r="BJ2" i="5"/>
  <c r="BI2" i="5"/>
  <c r="BH2" i="5"/>
  <c r="BF2" i="5"/>
  <c r="CU2" i="5" s="1"/>
  <c r="BE2" i="5"/>
  <c r="BD2" i="5"/>
  <c r="BC2" i="5"/>
  <c r="BB2" i="5"/>
  <c r="BA2" i="5"/>
  <c r="AY2" i="5"/>
  <c r="AX2" i="5"/>
  <c r="AU60" i="8"/>
  <c r="AW60" i="8" s="1"/>
  <c r="AR60" i="8"/>
  <c r="AT60" i="8" s="1"/>
  <c r="AO60" i="8"/>
  <c r="AQ60" i="8" s="1"/>
  <c r="AL60" i="8"/>
  <c r="AN60" i="8" s="1"/>
  <c r="AI60" i="8"/>
  <c r="AK60" i="8" s="1"/>
  <c r="AF60" i="8"/>
  <c r="AH60" i="8" s="1"/>
  <c r="AC60" i="8"/>
  <c r="AE60" i="8" s="1"/>
  <c r="Z60" i="8"/>
  <c r="AB60" i="8" s="1"/>
  <c r="W60" i="8"/>
  <c r="Y60" i="8" s="1"/>
  <c r="T60" i="8"/>
  <c r="V60" i="8" s="1"/>
  <c r="Q60" i="8"/>
  <c r="S60" i="8" s="1"/>
  <c r="N60" i="8"/>
  <c r="P60" i="8" s="1"/>
  <c r="K60" i="8"/>
  <c r="M60" i="8" s="1"/>
  <c r="H60" i="8"/>
  <c r="J60" i="8" s="1"/>
  <c r="E60" i="8"/>
  <c r="BJ59" i="8"/>
  <c r="BI59" i="8"/>
  <c r="BH59" i="8"/>
  <c r="BF59" i="8"/>
  <c r="CU59" i="8" s="1"/>
  <c r="BE59" i="8"/>
  <c r="BD59" i="8"/>
  <c r="BC59" i="8"/>
  <c r="BB59" i="8"/>
  <c r="BA59" i="8"/>
  <c r="AY59" i="8"/>
  <c r="AX59" i="8"/>
  <c r="BJ58" i="8"/>
  <c r="BI58" i="8"/>
  <c r="BH58" i="8"/>
  <c r="BF58" i="8"/>
  <c r="CU58" i="8" s="1"/>
  <c r="BE58" i="8"/>
  <c r="BD58" i="8"/>
  <c r="BC58" i="8"/>
  <c r="BB58" i="8"/>
  <c r="BA58" i="8"/>
  <c r="AY58" i="8"/>
  <c r="AX58" i="8"/>
  <c r="BJ57" i="8"/>
  <c r="BI57" i="8"/>
  <c r="BH57" i="8"/>
  <c r="BF57" i="8"/>
  <c r="CU57" i="8" s="1"/>
  <c r="BE57" i="8"/>
  <c r="BD57" i="8"/>
  <c r="BC57" i="8"/>
  <c r="BB57" i="8"/>
  <c r="BA57" i="8"/>
  <c r="AY57" i="8"/>
  <c r="AX57" i="8"/>
  <c r="BJ56" i="8"/>
  <c r="BI56" i="8"/>
  <c r="BH56" i="8"/>
  <c r="BF56" i="8"/>
  <c r="CU56" i="8" s="1"/>
  <c r="BE56" i="8"/>
  <c r="BD56" i="8"/>
  <c r="BC56" i="8"/>
  <c r="BB56" i="8"/>
  <c r="BA56" i="8"/>
  <c r="AY56" i="8"/>
  <c r="AX56" i="8"/>
  <c r="BJ55" i="8"/>
  <c r="BI55" i="8"/>
  <c r="BH55" i="8"/>
  <c r="BF55" i="8"/>
  <c r="CU55" i="8" s="1"/>
  <c r="BE55" i="8"/>
  <c r="BD55" i="8"/>
  <c r="BC55" i="8"/>
  <c r="BB55" i="8"/>
  <c r="BA55" i="8"/>
  <c r="AY55" i="8"/>
  <c r="AX55" i="8"/>
  <c r="BJ54" i="8"/>
  <c r="BI54" i="8"/>
  <c r="BH54" i="8"/>
  <c r="BF54" i="8"/>
  <c r="CU54" i="8" s="1"/>
  <c r="BE54" i="8"/>
  <c r="BD54" i="8"/>
  <c r="BC54" i="8"/>
  <c r="BB54" i="8"/>
  <c r="BA54" i="8"/>
  <c r="AY54" i="8"/>
  <c r="AX54" i="8"/>
  <c r="BG53" i="8"/>
  <c r="BO52" i="8"/>
  <c r="S44" i="2" s="1"/>
  <c r="C52" i="8"/>
  <c r="BJ51" i="8"/>
  <c r="BI51" i="8"/>
  <c r="BH51" i="8"/>
  <c r="BF51" i="8"/>
  <c r="CU51" i="8" s="1"/>
  <c r="BE51" i="8"/>
  <c r="BD51" i="8"/>
  <c r="BC51" i="8"/>
  <c r="BB51" i="8"/>
  <c r="BA51" i="8"/>
  <c r="AY51" i="8"/>
  <c r="AX51" i="8"/>
  <c r="BJ50" i="8"/>
  <c r="BI50" i="8"/>
  <c r="BH50" i="8"/>
  <c r="BF50" i="8"/>
  <c r="CU50" i="8" s="1"/>
  <c r="BE50" i="8"/>
  <c r="BD50" i="8"/>
  <c r="BC50" i="8"/>
  <c r="BB50" i="8"/>
  <c r="BA50" i="8"/>
  <c r="AY50" i="8"/>
  <c r="AX50" i="8"/>
  <c r="BJ49" i="8"/>
  <c r="BI49" i="8"/>
  <c r="BH49" i="8"/>
  <c r="BF49" i="8"/>
  <c r="CU49" i="8" s="1"/>
  <c r="BE49" i="8"/>
  <c r="BD49" i="8"/>
  <c r="BC49" i="8"/>
  <c r="BB49" i="8"/>
  <c r="BA49" i="8"/>
  <c r="AY49" i="8"/>
  <c r="AX49" i="8"/>
  <c r="BJ48" i="8"/>
  <c r="BI48" i="8"/>
  <c r="BH48" i="8"/>
  <c r="BF48" i="8"/>
  <c r="CU48" i="8" s="1"/>
  <c r="BE48" i="8"/>
  <c r="BD48" i="8"/>
  <c r="BC48" i="8"/>
  <c r="BB48" i="8"/>
  <c r="BA48" i="8"/>
  <c r="AY48" i="8"/>
  <c r="AX48" i="8"/>
  <c r="BJ47" i="8"/>
  <c r="BI47" i="8"/>
  <c r="BH47" i="8"/>
  <c r="BF47" i="8"/>
  <c r="CU47" i="8" s="1"/>
  <c r="BE47" i="8"/>
  <c r="BD47" i="8"/>
  <c r="BC47" i="8"/>
  <c r="BB47" i="8"/>
  <c r="BA47" i="8"/>
  <c r="AY47" i="8"/>
  <c r="AX47" i="8"/>
  <c r="BJ46" i="8"/>
  <c r="BI46" i="8"/>
  <c r="BH46" i="8"/>
  <c r="BF46" i="8"/>
  <c r="CU46" i="8" s="1"/>
  <c r="BE46" i="8"/>
  <c r="BD46" i="8"/>
  <c r="BC46" i="8"/>
  <c r="BB46" i="8"/>
  <c r="BA46" i="8"/>
  <c r="AY46" i="8"/>
  <c r="AX46" i="8"/>
  <c r="BJ45" i="8"/>
  <c r="BI45" i="8"/>
  <c r="BH45" i="8"/>
  <c r="BF45" i="8"/>
  <c r="CU45" i="8" s="1"/>
  <c r="BE45" i="8"/>
  <c r="BD45" i="8"/>
  <c r="BC45" i="8"/>
  <c r="BB45" i="8"/>
  <c r="BA45" i="8"/>
  <c r="AY45" i="8"/>
  <c r="AX45" i="8"/>
  <c r="CO44" i="8"/>
  <c r="CL44" i="8"/>
  <c r="CK44" i="8"/>
  <c r="CJ44" i="8"/>
  <c r="CI44" i="8"/>
  <c r="CH44" i="8"/>
  <c r="CG44" i="8"/>
  <c r="CF44" i="8"/>
  <c r="CC44" i="8"/>
  <c r="CB44" i="8"/>
  <c r="CA44" i="8"/>
  <c r="BX44" i="8"/>
  <c r="BW44" i="8"/>
  <c r="BJ44" i="8"/>
  <c r="BI44" i="8"/>
  <c r="BH44" i="8"/>
  <c r="BF44" i="8"/>
  <c r="CU44" i="8" s="1"/>
  <c r="BE44" i="8"/>
  <c r="BD44" i="8"/>
  <c r="BC44" i="8"/>
  <c r="BB44" i="8"/>
  <c r="BA44" i="8"/>
  <c r="AY44" i="8"/>
  <c r="AX44" i="8"/>
  <c r="BJ43" i="8"/>
  <c r="BI43" i="8"/>
  <c r="BH43" i="8"/>
  <c r="BF43" i="8"/>
  <c r="CU43" i="8" s="1"/>
  <c r="BE43" i="8"/>
  <c r="BD43" i="8"/>
  <c r="BC43" i="8"/>
  <c r="BB43" i="8"/>
  <c r="BA43" i="8"/>
  <c r="AY43" i="8"/>
  <c r="AX43" i="8"/>
  <c r="BJ42" i="8"/>
  <c r="BI42" i="8"/>
  <c r="BH42" i="8"/>
  <c r="BF42" i="8"/>
  <c r="CU42" i="8" s="1"/>
  <c r="BE42" i="8"/>
  <c r="BD42" i="8"/>
  <c r="BC42" i="8"/>
  <c r="BB42" i="8"/>
  <c r="BA42" i="8"/>
  <c r="AY42" i="8"/>
  <c r="AX42" i="8"/>
  <c r="BJ41" i="8"/>
  <c r="BI41" i="8"/>
  <c r="BH41" i="8"/>
  <c r="BF41" i="8"/>
  <c r="CU41" i="8" s="1"/>
  <c r="BE41" i="8"/>
  <c r="BD41" i="8"/>
  <c r="BC41" i="8"/>
  <c r="BB41" i="8"/>
  <c r="BA41" i="8"/>
  <c r="AY41" i="8"/>
  <c r="AX41" i="8"/>
  <c r="BJ40" i="8"/>
  <c r="BI40" i="8"/>
  <c r="BH40" i="8"/>
  <c r="BF40" i="8"/>
  <c r="CU40" i="8" s="1"/>
  <c r="BE40" i="8"/>
  <c r="BD40" i="8"/>
  <c r="BC40" i="8"/>
  <c r="BB40" i="8"/>
  <c r="BA40" i="8"/>
  <c r="AY40" i="8"/>
  <c r="AX40" i="8"/>
  <c r="BJ39" i="8"/>
  <c r="BI39" i="8"/>
  <c r="BH39" i="8"/>
  <c r="BF39" i="8"/>
  <c r="CU39" i="8" s="1"/>
  <c r="BE39" i="8"/>
  <c r="BD39" i="8"/>
  <c r="BC39" i="8"/>
  <c r="BB39" i="8"/>
  <c r="BA39" i="8"/>
  <c r="AY39" i="8"/>
  <c r="AX39" i="8"/>
  <c r="BJ38" i="8"/>
  <c r="BI38" i="8"/>
  <c r="BH38" i="8"/>
  <c r="BF38" i="8"/>
  <c r="CU38" i="8" s="1"/>
  <c r="BE38" i="8"/>
  <c r="BD38" i="8"/>
  <c r="BC38" i="8"/>
  <c r="BB38" i="8"/>
  <c r="BA38" i="8"/>
  <c r="AY38" i="8"/>
  <c r="AX38" i="8"/>
  <c r="BJ37" i="8"/>
  <c r="BI37" i="8"/>
  <c r="BH37" i="8"/>
  <c r="BF37" i="8"/>
  <c r="CU37" i="8" s="1"/>
  <c r="BE37" i="8"/>
  <c r="BD37" i="8"/>
  <c r="BC37" i="8"/>
  <c r="BB37" i="8"/>
  <c r="BA37" i="8"/>
  <c r="AY37" i="8"/>
  <c r="AX37" i="8"/>
  <c r="BJ36" i="8"/>
  <c r="BI36" i="8"/>
  <c r="BH36" i="8"/>
  <c r="BF36" i="8"/>
  <c r="CU36" i="8" s="1"/>
  <c r="BE36" i="8"/>
  <c r="BD36" i="8"/>
  <c r="BC36" i="8"/>
  <c r="BB36" i="8"/>
  <c r="BA36" i="8"/>
  <c r="AY36" i="8"/>
  <c r="AX36" i="8"/>
  <c r="BJ35" i="8"/>
  <c r="BI35" i="8"/>
  <c r="BH35" i="8"/>
  <c r="BF35" i="8"/>
  <c r="CU35" i="8" s="1"/>
  <c r="BE35" i="8"/>
  <c r="BD35" i="8"/>
  <c r="BC35" i="8"/>
  <c r="BB35" i="8"/>
  <c r="BA35" i="8"/>
  <c r="AY35" i="8"/>
  <c r="AX35" i="8"/>
  <c r="BJ34" i="8"/>
  <c r="BI34" i="8"/>
  <c r="BH34" i="8"/>
  <c r="BF34" i="8"/>
  <c r="BE34" i="8"/>
  <c r="BD34" i="8"/>
  <c r="BC34" i="8"/>
  <c r="BB34" i="8"/>
  <c r="BA34" i="8"/>
  <c r="AY34" i="8"/>
  <c r="AX34" i="8"/>
  <c r="BS33" i="8"/>
  <c r="B33" i="8"/>
  <c r="B33" i="5" s="1"/>
  <c r="B33" i="6" s="1"/>
  <c r="AU31" i="8"/>
  <c r="AV60" i="8" s="1"/>
  <c r="AR31" i="8"/>
  <c r="AS60" i="8" s="1"/>
  <c r="AO31" i="8"/>
  <c r="AP60" i="8" s="1"/>
  <c r="AL31" i="8"/>
  <c r="AM60" i="8" s="1"/>
  <c r="AI31" i="8"/>
  <c r="AJ60" i="8" s="1"/>
  <c r="AF31" i="8"/>
  <c r="AG60" i="8" s="1"/>
  <c r="AC31" i="8"/>
  <c r="AD60" i="8" s="1"/>
  <c r="K4" i="2" s="1"/>
  <c r="Z31" i="8"/>
  <c r="AA60" i="8" s="1"/>
  <c r="J4" i="2" s="1"/>
  <c r="W31" i="8"/>
  <c r="X60" i="8" s="1"/>
  <c r="I4" i="2" s="1"/>
  <c r="T31" i="8"/>
  <c r="U60" i="8" s="1"/>
  <c r="H4" i="2" s="1"/>
  <c r="Q31" i="8"/>
  <c r="R60" i="8" s="1"/>
  <c r="G4" i="2" s="1"/>
  <c r="N31" i="8"/>
  <c r="O60" i="8" s="1"/>
  <c r="F4" i="2" s="1"/>
  <c r="K31" i="8"/>
  <c r="L60" i="8" s="1"/>
  <c r="E4" i="2" s="1"/>
  <c r="H31" i="8"/>
  <c r="I60" i="8" s="1"/>
  <c r="D4" i="2" s="1"/>
  <c r="E31" i="8"/>
  <c r="AU30" i="8"/>
  <c r="AV28" i="8" s="1"/>
  <c r="AR30" i="8"/>
  <c r="AS28" i="8" s="1"/>
  <c r="AO30" i="8"/>
  <c r="AP28" i="8" s="1"/>
  <c r="AL30" i="8"/>
  <c r="AM28" i="8" s="1"/>
  <c r="AI30" i="8"/>
  <c r="AJ28" i="8" s="1"/>
  <c r="AF30" i="8"/>
  <c r="AG28" i="8" s="1"/>
  <c r="AC30" i="8"/>
  <c r="AD28" i="8" s="1"/>
  <c r="K3" i="2" s="1"/>
  <c r="Z30" i="8"/>
  <c r="AA28" i="8" s="1"/>
  <c r="J3" i="2" s="1"/>
  <c r="W30" i="8"/>
  <c r="X28" i="8" s="1"/>
  <c r="I3" i="2" s="1"/>
  <c r="T30" i="8"/>
  <c r="U28" i="8" s="1"/>
  <c r="H3" i="2" s="1"/>
  <c r="Q30" i="8"/>
  <c r="R28" i="8" s="1"/>
  <c r="G3" i="2" s="1"/>
  <c r="N30" i="8"/>
  <c r="O28" i="8" s="1"/>
  <c r="F3" i="2" s="1"/>
  <c r="K30" i="8"/>
  <c r="L28" i="8" s="1"/>
  <c r="E3" i="2" s="1"/>
  <c r="H30" i="8"/>
  <c r="I28" i="8" s="1"/>
  <c r="D3" i="2" s="1"/>
  <c r="E30" i="8"/>
  <c r="F28" i="8" s="1"/>
  <c r="C3" i="2" s="1"/>
  <c r="AU28" i="8"/>
  <c r="AW28" i="8" s="1"/>
  <c r="AR28" i="8"/>
  <c r="AT28" i="8" s="1"/>
  <c r="AO28" i="8"/>
  <c r="AQ28" i="8" s="1"/>
  <c r="AL28" i="8"/>
  <c r="AN28" i="8" s="1"/>
  <c r="AI28" i="8"/>
  <c r="AK28" i="8" s="1"/>
  <c r="AF28" i="8"/>
  <c r="AH28" i="8" s="1"/>
  <c r="AC28" i="8"/>
  <c r="AE28" i="8" s="1"/>
  <c r="Z28" i="8"/>
  <c r="AB28" i="8" s="1"/>
  <c r="W28" i="8"/>
  <c r="Y28" i="8" s="1"/>
  <c r="T28" i="8"/>
  <c r="V28" i="8" s="1"/>
  <c r="Q28" i="8"/>
  <c r="S28" i="8" s="1"/>
  <c r="N28" i="8"/>
  <c r="P28" i="8" s="1"/>
  <c r="K28" i="8"/>
  <c r="M28" i="8" s="1"/>
  <c r="H28" i="8"/>
  <c r="J28" i="8" s="1"/>
  <c r="E28" i="8"/>
  <c r="BR27" i="8"/>
  <c r="BJ27" i="8"/>
  <c r="BI27" i="8"/>
  <c r="BH27" i="8"/>
  <c r="BF27" i="8"/>
  <c r="CU27" i="8" s="1"/>
  <c r="BE27" i="8"/>
  <c r="BD27" i="8"/>
  <c r="BC27" i="8"/>
  <c r="BB27" i="8"/>
  <c r="BA27" i="8"/>
  <c r="AY27" i="8"/>
  <c r="AX27" i="8"/>
  <c r="BR26" i="8"/>
  <c r="BJ26" i="8"/>
  <c r="BI26" i="8"/>
  <c r="BH26" i="8"/>
  <c r="BF26" i="8"/>
  <c r="CU26" i="8" s="1"/>
  <c r="BE26" i="8"/>
  <c r="BD26" i="8"/>
  <c r="BC26" i="8"/>
  <c r="BB26" i="8"/>
  <c r="BA26" i="8"/>
  <c r="AY26" i="8"/>
  <c r="AX26" i="8"/>
  <c r="BR25" i="8"/>
  <c r="BJ25" i="8"/>
  <c r="BI25" i="8"/>
  <c r="BH25" i="8"/>
  <c r="BF25" i="8"/>
  <c r="CU25" i="8" s="1"/>
  <c r="BE25" i="8"/>
  <c r="BD25" i="8"/>
  <c r="BC25" i="8"/>
  <c r="BB25" i="8"/>
  <c r="BA25" i="8"/>
  <c r="AY25" i="8"/>
  <c r="AX25" i="8"/>
  <c r="BR24" i="8"/>
  <c r="BJ24" i="8"/>
  <c r="BI24" i="8"/>
  <c r="BH24" i="8"/>
  <c r="BF24" i="8"/>
  <c r="CU24" i="8" s="1"/>
  <c r="BE24" i="8"/>
  <c r="BD24" i="8"/>
  <c r="BC24" i="8"/>
  <c r="BB24" i="8"/>
  <c r="BA24" i="8"/>
  <c r="AY24" i="8"/>
  <c r="AX24" i="8"/>
  <c r="BR23" i="8"/>
  <c r="BJ23" i="8"/>
  <c r="BI23" i="8"/>
  <c r="BH23" i="8"/>
  <c r="BF23" i="8"/>
  <c r="CU23" i="8" s="1"/>
  <c r="BE23" i="8"/>
  <c r="BD23" i="8"/>
  <c r="BC23" i="8"/>
  <c r="BB23" i="8"/>
  <c r="BA23" i="8"/>
  <c r="AY23" i="8"/>
  <c r="AX23" i="8"/>
  <c r="BR22" i="8"/>
  <c r="BJ22" i="8"/>
  <c r="BI22" i="8"/>
  <c r="BH22" i="8"/>
  <c r="BF22" i="8"/>
  <c r="CU22" i="8" s="1"/>
  <c r="BE22" i="8"/>
  <c r="BD22" i="8"/>
  <c r="BC22" i="8"/>
  <c r="BB22" i="8"/>
  <c r="BA22" i="8"/>
  <c r="AY22" i="8"/>
  <c r="AX22" i="8"/>
  <c r="BG21" i="8"/>
  <c r="BO20" i="8"/>
  <c r="C20" i="8"/>
  <c r="BI19" i="8"/>
  <c r="BH19" i="8"/>
  <c r="BF19" i="8"/>
  <c r="CU19" i="8" s="1"/>
  <c r="BE19" i="8"/>
  <c r="BD19" i="8"/>
  <c r="BC19" i="8"/>
  <c r="BB19" i="8"/>
  <c r="BA19" i="8"/>
  <c r="AY19" i="8"/>
  <c r="AX19" i="8"/>
  <c r="BJ18" i="8"/>
  <c r="BI18" i="8"/>
  <c r="BH18" i="8"/>
  <c r="BF18" i="8"/>
  <c r="CU18" i="8" s="1"/>
  <c r="BE18" i="8"/>
  <c r="BD18" i="8"/>
  <c r="BC18" i="8"/>
  <c r="BB18" i="8"/>
  <c r="BA18" i="8"/>
  <c r="AY18" i="8"/>
  <c r="AX18" i="8"/>
  <c r="BJ17" i="8"/>
  <c r="BI17" i="8"/>
  <c r="BH17" i="8"/>
  <c r="BF17" i="8"/>
  <c r="CU17" i="8" s="1"/>
  <c r="BE17" i="8"/>
  <c r="BD17" i="8"/>
  <c r="BC17" i="8"/>
  <c r="BB17" i="8"/>
  <c r="BA17" i="8"/>
  <c r="AY17" i="8"/>
  <c r="AX17" i="8"/>
  <c r="BJ16" i="8"/>
  <c r="BI16" i="8"/>
  <c r="BH16" i="8"/>
  <c r="BF16" i="8"/>
  <c r="CU16" i="8" s="1"/>
  <c r="BE16" i="8"/>
  <c r="BD16" i="8"/>
  <c r="BC16" i="8"/>
  <c r="BB16" i="8"/>
  <c r="BA16" i="8"/>
  <c r="AY16" i="8"/>
  <c r="AX16" i="8"/>
  <c r="BJ15" i="8"/>
  <c r="BI15" i="8"/>
  <c r="BH15" i="8"/>
  <c r="BF15" i="8"/>
  <c r="CU15" i="8" s="1"/>
  <c r="BE15" i="8"/>
  <c r="BD15" i="8"/>
  <c r="BC15" i="8"/>
  <c r="BB15" i="8"/>
  <c r="BA15" i="8"/>
  <c r="AY15" i="8"/>
  <c r="AX15" i="8"/>
  <c r="BJ14" i="8"/>
  <c r="BI14" i="8"/>
  <c r="BH14" i="8"/>
  <c r="BF14" i="8"/>
  <c r="BE14" i="8"/>
  <c r="BD14" i="8"/>
  <c r="BC14" i="8"/>
  <c r="BB14" i="8"/>
  <c r="BA14" i="8"/>
  <c r="AY14" i="8"/>
  <c r="AX14" i="8"/>
  <c r="BJ13" i="8"/>
  <c r="BI13" i="8"/>
  <c r="BH13" i="8"/>
  <c r="BF13" i="8"/>
  <c r="CU13" i="8" s="1"/>
  <c r="BE13" i="8"/>
  <c r="BD13" i="8"/>
  <c r="BC13" i="8"/>
  <c r="BB13" i="8"/>
  <c r="BA13" i="8"/>
  <c r="AY13" i="8"/>
  <c r="AX13" i="8"/>
  <c r="CO12" i="8"/>
  <c r="S79" i="2" s="1"/>
  <c r="CL12" i="8"/>
  <c r="CK12" i="8"/>
  <c r="CJ12" i="8"/>
  <c r="CI12" i="8"/>
  <c r="CH12" i="8"/>
  <c r="CF12" i="8"/>
  <c r="CD12" i="8"/>
  <c r="CC12" i="8"/>
  <c r="G5" i="2" s="1"/>
  <c r="CB12" i="8"/>
  <c r="CA12" i="8"/>
  <c r="BX12" i="8"/>
  <c r="K5" i="2" s="1"/>
  <c r="BW12" i="8"/>
  <c r="C5" i="2" s="1"/>
  <c r="BJ12" i="8"/>
  <c r="BI12" i="8"/>
  <c r="BH12" i="8"/>
  <c r="BF12" i="8"/>
  <c r="CU12" i="8" s="1"/>
  <c r="BE12" i="8"/>
  <c r="BD12" i="8"/>
  <c r="BC12" i="8"/>
  <c r="BB12" i="8"/>
  <c r="BA12" i="8"/>
  <c r="AY12" i="8"/>
  <c r="AX12" i="8"/>
  <c r="BJ11" i="8"/>
  <c r="BI11" i="8"/>
  <c r="BH11" i="8"/>
  <c r="BF11" i="8"/>
  <c r="CU11" i="8" s="1"/>
  <c r="BE11" i="8"/>
  <c r="BD11" i="8"/>
  <c r="BC11" i="8"/>
  <c r="BB11" i="8"/>
  <c r="BA11" i="8"/>
  <c r="AY11" i="8"/>
  <c r="AX11" i="8"/>
  <c r="BJ10" i="8"/>
  <c r="BI10" i="8"/>
  <c r="BH10" i="8"/>
  <c r="BF10" i="8"/>
  <c r="CU10" i="8" s="1"/>
  <c r="BE10" i="8"/>
  <c r="BD10" i="8"/>
  <c r="BC10" i="8"/>
  <c r="BB10" i="8"/>
  <c r="BA10" i="8"/>
  <c r="AY10" i="8"/>
  <c r="AX10" i="8"/>
  <c r="BJ9" i="8"/>
  <c r="BI9" i="8"/>
  <c r="BH9" i="8"/>
  <c r="BF9" i="8"/>
  <c r="CU9" i="8" s="1"/>
  <c r="BE9" i="8"/>
  <c r="BD9" i="8"/>
  <c r="BC9" i="8"/>
  <c r="BB9" i="8"/>
  <c r="BA9" i="8"/>
  <c r="AY9" i="8"/>
  <c r="AX9" i="8"/>
  <c r="BJ8" i="8"/>
  <c r="BI8" i="8"/>
  <c r="BH8" i="8"/>
  <c r="BF8" i="8"/>
  <c r="CU8" i="8" s="1"/>
  <c r="BE8" i="8"/>
  <c r="BD8" i="8"/>
  <c r="BC8" i="8"/>
  <c r="BB8" i="8"/>
  <c r="BA8" i="8"/>
  <c r="AY8" i="8"/>
  <c r="AX8" i="8"/>
  <c r="BJ7" i="8"/>
  <c r="BI7" i="8"/>
  <c r="BH7" i="8"/>
  <c r="BF7" i="8"/>
  <c r="CU7" i="8" s="1"/>
  <c r="BE7" i="8"/>
  <c r="BD7" i="8"/>
  <c r="BC7" i="8"/>
  <c r="BB7" i="8"/>
  <c r="BA7" i="8"/>
  <c r="AY7" i="8"/>
  <c r="AX7" i="8"/>
  <c r="BJ6" i="8"/>
  <c r="BI6" i="8"/>
  <c r="BH6" i="8"/>
  <c r="BF6" i="8"/>
  <c r="CU6" i="8" s="1"/>
  <c r="BE6" i="8"/>
  <c r="BD6" i="8"/>
  <c r="BC6" i="8"/>
  <c r="BB6" i="8"/>
  <c r="BA6" i="8"/>
  <c r="AY6" i="8"/>
  <c r="AX6" i="8"/>
  <c r="BJ5" i="8"/>
  <c r="BI5" i="8"/>
  <c r="BH5" i="8"/>
  <c r="BF5" i="8"/>
  <c r="CU5" i="8" s="1"/>
  <c r="BE5" i="8"/>
  <c r="BD5" i="8"/>
  <c r="BC5" i="8"/>
  <c r="BB5" i="8"/>
  <c r="BA5" i="8"/>
  <c r="AY5" i="8"/>
  <c r="AX5" i="8"/>
  <c r="BJ4" i="8"/>
  <c r="BI4" i="8"/>
  <c r="BH4" i="8"/>
  <c r="BE4" i="8"/>
  <c r="BD4" i="8"/>
  <c r="BC4" i="8"/>
  <c r="BB4" i="8"/>
  <c r="BA4" i="8"/>
  <c r="AY4" i="8"/>
  <c r="AX4" i="8"/>
  <c r="BJ3" i="8"/>
  <c r="BI3" i="8"/>
  <c r="BH3" i="8"/>
  <c r="BF3" i="8"/>
  <c r="CU3" i="8" s="1"/>
  <c r="BE3" i="8"/>
  <c r="BD3" i="8"/>
  <c r="BC3" i="8"/>
  <c r="BB3" i="8"/>
  <c r="BA3" i="8"/>
  <c r="AY3" i="8"/>
  <c r="AX3" i="8"/>
  <c r="BJ2" i="8"/>
  <c r="BI2" i="8"/>
  <c r="BH2" i="8"/>
  <c r="BF2" i="8"/>
  <c r="CU2" i="8" s="1"/>
  <c r="BE2" i="8"/>
  <c r="BD2" i="8"/>
  <c r="BC2" i="8"/>
  <c r="BB2" i="8"/>
  <c r="BA2" i="8"/>
  <c r="AY2" i="8"/>
  <c r="AX2" i="8"/>
  <c r="BS1" i="8"/>
  <c r="B1" i="8"/>
  <c r="B1" i="5" s="1"/>
  <c r="AT74" i="2"/>
  <c r="AS74" i="2"/>
  <c r="AR74" i="2"/>
  <c r="AQ74" i="2"/>
  <c r="AP74" i="2"/>
  <c r="AO74" i="2"/>
  <c r="AN74" i="2"/>
  <c r="AM74" i="2"/>
  <c r="AL74" i="2"/>
  <c r="AI74" i="2"/>
  <c r="AH74" i="2"/>
  <c r="AG74" i="2"/>
  <c r="AD74" i="2"/>
  <c r="AC74" i="2"/>
  <c r="AT73" i="2"/>
  <c r="AS73" i="2"/>
  <c r="AR73" i="2"/>
  <c r="AQ73" i="2"/>
  <c r="AP73" i="2"/>
  <c r="AO73" i="2"/>
  <c r="AN73" i="2"/>
  <c r="AM73" i="2"/>
  <c r="AL73" i="2"/>
  <c r="AI73" i="2"/>
  <c r="AH73" i="2"/>
  <c r="AG73" i="2"/>
  <c r="AD73" i="2"/>
  <c r="AC73" i="2"/>
  <c r="AT71" i="2"/>
  <c r="AS71" i="2"/>
  <c r="AR71" i="2"/>
  <c r="AQ71" i="2"/>
  <c r="AP71" i="2"/>
  <c r="AO71" i="2"/>
  <c r="AN71" i="2"/>
  <c r="AM71" i="2"/>
  <c r="AL71" i="2"/>
  <c r="AI71" i="2"/>
  <c r="AH71" i="2"/>
  <c r="AG71" i="2"/>
  <c r="AD71" i="2"/>
  <c r="AT70" i="2"/>
  <c r="AS70" i="2"/>
  <c r="AR70" i="2"/>
  <c r="AQ70" i="2"/>
  <c r="AP70" i="2"/>
  <c r="AO70" i="2"/>
  <c r="AN70" i="2"/>
  <c r="AM70" i="2"/>
  <c r="AL70" i="2"/>
  <c r="AI70" i="2"/>
  <c r="AH70" i="2"/>
  <c r="AG70" i="2"/>
  <c r="AD70" i="2"/>
  <c r="AC70" i="2"/>
  <c r="AT67" i="2"/>
  <c r="AS67" i="2"/>
  <c r="AR67" i="2"/>
  <c r="AQ67" i="2"/>
  <c r="AP67" i="2"/>
  <c r="AO67" i="2"/>
  <c r="AN67" i="2"/>
  <c r="AM67" i="2"/>
  <c r="AL67" i="2"/>
  <c r="AI67" i="2"/>
  <c r="AH67" i="2"/>
  <c r="AG67" i="2"/>
  <c r="AD67" i="2"/>
  <c r="AC67" i="2"/>
  <c r="AT66" i="2"/>
  <c r="AS66" i="2"/>
  <c r="AR66" i="2"/>
  <c r="AQ66" i="2"/>
  <c r="AP66" i="2"/>
  <c r="AO66" i="2"/>
  <c r="AN66" i="2"/>
  <c r="AM66" i="2"/>
  <c r="AL66" i="2"/>
  <c r="AI66" i="2"/>
  <c r="AH66" i="2"/>
  <c r="AG66" i="2"/>
  <c r="AD66" i="2"/>
  <c r="AC66" i="2"/>
  <c r="AT65" i="2"/>
  <c r="AS65" i="2"/>
  <c r="AR65" i="2"/>
  <c r="AQ65" i="2"/>
  <c r="AP65" i="2"/>
  <c r="AO65" i="2"/>
  <c r="AN65" i="2"/>
  <c r="AM65" i="2"/>
  <c r="AL65" i="2"/>
  <c r="AI65" i="2"/>
  <c r="AH65" i="2"/>
  <c r="AG65" i="2"/>
  <c r="AD65" i="2"/>
  <c r="AC65" i="2"/>
  <c r="AT64" i="2"/>
  <c r="AS64" i="2"/>
  <c r="AR64" i="2"/>
  <c r="AQ64" i="2"/>
  <c r="AP64" i="2"/>
  <c r="AO64" i="2"/>
  <c r="AN64" i="2"/>
  <c r="AL64" i="2"/>
  <c r="AI64" i="2"/>
  <c r="AH64" i="2"/>
  <c r="AG64" i="2"/>
  <c r="AD64" i="2"/>
  <c r="AC64" i="2"/>
  <c r="AT63" i="2"/>
  <c r="AS63" i="2"/>
  <c r="AR63" i="2"/>
  <c r="AQ63" i="2"/>
  <c r="AP63" i="2"/>
  <c r="AO63" i="2"/>
  <c r="AM63" i="2"/>
  <c r="AL63" i="2"/>
  <c r="AI63" i="2"/>
  <c r="AH63" i="2"/>
  <c r="AG63" i="2"/>
  <c r="AD63" i="2"/>
  <c r="AC63" i="2"/>
  <c r="AT62" i="2"/>
  <c r="AS62" i="2"/>
  <c r="AR62" i="2"/>
  <c r="AQ62" i="2"/>
  <c r="AP62" i="2"/>
  <c r="AO62" i="2"/>
  <c r="AN62" i="2"/>
  <c r="AM62" i="2"/>
  <c r="AL62" i="2"/>
  <c r="AI62" i="2"/>
  <c r="AH62" i="2"/>
  <c r="AG62" i="2"/>
  <c r="AD62" i="2"/>
  <c r="AC62" i="2"/>
  <c r="AT61" i="2"/>
  <c r="AS61" i="2"/>
  <c r="AR61" i="2"/>
  <c r="AQ61" i="2"/>
  <c r="AP61" i="2"/>
  <c r="AO61" i="2"/>
  <c r="AN61" i="2"/>
  <c r="AM61" i="2"/>
  <c r="AL61" i="2"/>
  <c r="AJ61" i="2"/>
  <c r="AI61" i="2"/>
  <c r="AH61" i="2"/>
  <c r="AG61" i="2"/>
  <c r="AD61" i="2"/>
  <c r="AC61" i="2"/>
  <c r="CU34" i="8" l="1"/>
  <c r="AE69" i="2"/>
  <c r="CU62" i="6"/>
  <c r="R18" i="2" s="1"/>
  <c r="CK45" i="4"/>
  <c r="S69" i="2"/>
  <c r="CU30" i="4"/>
  <c r="R31" i="2" s="1"/>
  <c r="CJ13" i="4"/>
  <c r="C44" i="2"/>
  <c r="CU62" i="5"/>
  <c r="R11" i="2" s="1"/>
  <c r="CU42" i="4"/>
  <c r="BZ12" i="5"/>
  <c r="AF69" i="2"/>
  <c r="CU30" i="7"/>
  <c r="R24" i="2" s="1"/>
  <c r="AH75" i="2"/>
  <c r="AE44" i="2"/>
  <c r="CU62" i="4"/>
  <c r="R32" i="2" s="1"/>
  <c r="BZ44" i="5"/>
  <c r="AF44" i="2"/>
  <c r="S57" i="2"/>
  <c r="CU30" i="6"/>
  <c r="R17" i="2" s="1"/>
  <c r="CU62" i="7"/>
  <c r="R25" i="2" s="1"/>
  <c r="CU14" i="8"/>
  <c r="CU30" i="5"/>
  <c r="R10" i="2" s="1"/>
  <c r="C69" i="2"/>
  <c r="CU62" i="8"/>
  <c r="R4" i="2" s="1"/>
  <c r="CU30" i="8"/>
  <c r="R3" i="2" s="1"/>
  <c r="G28" i="8"/>
  <c r="BF30" i="8" s="1"/>
  <c r="S67" i="2"/>
  <c r="BC31" i="7"/>
  <c r="O25" i="2" s="1"/>
  <c r="AE64" i="2"/>
  <c r="AV64" i="2" s="1"/>
  <c r="AF64" i="2"/>
  <c r="AF72" i="2"/>
  <c r="AF73" i="2"/>
  <c r="S61" i="2"/>
  <c r="S62" i="2"/>
  <c r="AC75" i="2"/>
  <c r="BC31" i="5"/>
  <c r="O11" i="2" s="1"/>
  <c r="S70" i="2"/>
  <c r="S71" i="2"/>
  <c r="S72" i="2"/>
  <c r="S75" i="2"/>
  <c r="AE70" i="2"/>
  <c r="AF74" i="2"/>
  <c r="S63" i="2"/>
  <c r="AF61" i="2"/>
  <c r="S68" i="2"/>
  <c r="AE65" i="2"/>
  <c r="S64" i="2"/>
  <c r="S76" i="2"/>
  <c r="AF67" i="2"/>
  <c r="BC30" i="7"/>
  <c r="O24" i="2" s="1"/>
  <c r="S65" i="2"/>
  <c r="AF65" i="2"/>
  <c r="S78" i="2"/>
  <c r="AE66" i="2"/>
  <c r="AF66" i="2"/>
  <c r="AE67" i="2"/>
  <c r="BY44" i="4"/>
  <c r="AE61" i="2"/>
  <c r="AF70" i="2"/>
  <c r="AF71" i="2"/>
  <c r="AE73" i="2"/>
  <c r="BA52" i="4"/>
  <c r="CG13" i="4" s="1"/>
  <c r="S74" i="2"/>
  <c r="S73" i="2"/>
  <c r="S40" i="2"/>
  <c r="S49" i="2"/>
  <c r="S43" i="2"/>
  <c r="S52" i="2"/>
  <c r="S47" i="2"/>
  <c r="S55" i="2"/>
  <c r="S41" i="2"/>
  <c r="S50" i="2"/>
  <c r="S45" i="2"/>
  <c r="S53" i="2"/>
  <c r="S39" i="2"/>
  <c r="S48" i="2"/>
  <c r="S56" i="2"/>
  <c r="S42" i="2"/>
  <c r="S51" i="2"/>
  <c r="S46" i="2"/>
  <c r="S54" i="2"/>
  <c r="AF62" i="2"/>
  <c r="BC52" i="4"/>
  <c r="AE62" i="2"/>
  <c r="AE63" i="2"/>
  <c r="BY44" i="7"/>
  <c r="AF63" i="2"/>
  <c r="S66" i="2"/>
  <c r="S77" i="2"/>
  <c r="AE74" i="2"/>
  <c r="AE68" i="2"/>
  <c r="AF68" i="2"/>
  <c r="AE39" i="2"/>
  <c r="AE42" i="2"/>
  <c r="AE46" i="2"/>
  <c r="AE49" i="2"/>
  <c r="AE40" i="2"/>
  <c r="AE43" i="2"/>
  <c r="AE47" i="2"/>
  <c r="AE50" i="2"/>
  <c r="AE41" i="2"/>
  <c r="AE45" i="2"/>
  <c r="AE51" i="2"/>
  <c r="AE48" i="2"/>
  <c r="AE52" i="2"/>
  <c r="AF52" i="2"/>
  <c r="AF39" i="2"/>
  <c r="AF42" i="2"/>
  <c r="AF46" i="2"/>
  <c r="AF49" i="2"/>
  <c r="AF40" i="2"/>
  <c r="AF43" i="2"/>
  <c r="AF47" i="2"/>
  <c r="AF50" i="2"/>
  <c r="AF41" i="2"/>
  <c r="AF45" i="2"/>
  <c r="AF51" i="2"/>
  <c r="AF48" i="2"/>
  <c r="BE52" i="4"/>
  <c r="BM52" i="4"/>
  <c r="BI52" i="4"/>
  <c r="BG52" i="7"/>
  <c r="CJ13" i="7" s="1"/>
  <c r="BP55" i="4"/>
  <c r="BQ18" i="4"/>
  <c r="BP59" i="4"/>
  <c r="BP18" i="5"/>
  <c r="BP57" i="4"/>
  <c r="BP58" i="4"/>
  <c r="BP36" i="4"/>
  <c r="BP40" i="4"/>
  <c r="BP44" i="5"/>
  <c r="AE71" i="2"/>
  <c r="BP51" i="7"/>
  <c r="BQ17" i="4"/>
  <c r="BC31" i="8"/>
  <c r="O4" i="2" s="1"/>
  <c r="BY12" i="6"/>
  <c r="BQ57" i="8"/>
  <c r="BC30" i="6"/>
  <c r="O17" i="2" s="1"/>
  <c r="BQ50" i="8"/>
  <c r="BQ14" i="5"/>
  <c r="BB20" i="6"/>
  <c r="CF45" i="6" s="1"/>
  <c r="BJ20" i="6"/>
  <c r="BQ13" i="6"/>
  <c r="BP16" i="6"/>
  <c r="BP47" i="6"/>
  <c r="BP50" i="6"/>
  <c r="BP57" i="7"/>
  <c r="BY12" i="4"/>
  <c r="BP4" i="5"/>
  <c r="BQ17" i="7"/>
  <c r="BQ40" i="7"/>
  <c r="BC20" i="4"/>
  <c r="BK20" i="4"/>
  <c r="CL45" i="4" s="1"/>
  <c r="BQ14" i="4"/>
  <c r="BQ34" i="5"/>
  <c r="BQ49" i="5"/>
  <c r="BQ3" i="6"/>
  <c r="BP56" i="4"/>
  <c r="BP48" i="6"/>
  <c r="BQ50" i="6"/>
  <c r="BQ35" i="8"/>
  <c r="BP36" i="8"/>
  <c r="BP40" i="8"/>
  <c r="BP44" i="8"/>
  <c r="BP47" i="8"/>
  <c r="BQ48" i="8"/>
  <c r="BQ54" i="8"/>
  <c r="BQ55" i="5"/>
  <c r="BQ56" i="5"/>
  <c r="BQ57" i="5"/>
  <c r="BP59" i="5"/>
  <c r="BQ17" i="6"/>
  <c r="BP23" i="6"/>
  <c r="BQ25" i="6"/>
  <c r="BQ26" i="6"/>
  <c r="BQ55" i="8"/>
  <c r="BP14" i="5"/>
  <c r="BP17" i="5"/>
  <c r="BN52" i="5"/>
  <c r="BE52" i="6"/>
  <c r="BM52" i="6"/>
  <c r="BE20" i="7"/>
  <c r="BM20" i="7"/>
  <c r="BP4" i="7"/>
  <c r="BP8" i="7"/>
  <c r="BP18" i="7"/>
  <c r="BP26" i="7"/>
  <c r="BP42" i="7"/>
  <c r="BQ43" i="7"/>
  <c r="BP50" i="7"/>
  <c r="BP25" i="4"/>
  <c r="BQ40" i="8"/>
  <c r="BC30" i="5"/>
  <c r="O10" i="2" s="1"/>
  <c r="BP17" i="6"/>
  <c r="BP22" i="6"/>
  <c r="BP25" i="6"/>
  <c r="BP14" i="7"/>
  <c r="BQ16" i="7"/>
  <c r="BQ19" i="4"/>
  <c r="BC30" i="4"/>
  <c r="O31" i="2" s="1"/>
  <c r="BQ8" i="8"/>
  <c r="BP55" i="8"/>
  <c r="BH52" i="5"/>
  <c r="CK13" i="5" s="1"/>
  <c r="BY44" i="6"/>
  <c r="BP54" i="6"/>
  <c r="BP2" i="7"/>
  <c r="BY12" i="7"/>
  <c r="BQ4" i="7"/>
  <c r="BP5" i="7"/>
  <c r="BQ6" i="7"/>
  <c r="BP9" i="7"/>
  <c r="BQ10" i="7"/>
  <c r="BP41" i="7"/>
  <c r="BQ44" i="7"/>
  <c r="BQ13" i="4"/>
  <c r="BQ22" i="4"/>
  <c r="BQ23" i="4"/>
  <c r="BP27" i="4"/>
  <c r="BQ4" i="4"/>
  <c r="BQ8" i="4"/>
  <c r="BQ23" i="5"/>
  <c r="BY44" i="5"/>
  <c r="BA52" i="6"/>
  <c r="CG13" i="6" s="1"/>
  <c r="BI52" i="6"/>
  <c r="BP38" i="6"/>
  <c r="BQ39" i="6"/>
  <c r="BP42" i="6"/>
  <c r="BQ43" i="6"/>
  <c r="BP56" i="6"/>
  <c r="BA20" i="7"/>
  <c r="CG45" i="7" s="1"/>
  <c r="BI20" i="7"/>
  <c r="BP17" i="7"/>
  <c r="BP25" i="7"/>
  <c r="BQ27" i="7"/>
  <c r="BF52" i="7"/>
  <c r="Q25" i="2" s="1"/>
  <c r="BN52" i="7"/>
  <c r="BP13" i="4"/>
  <c r="BQ44" i="4"/>
  <c r="BQ45" i="4"/>
  <c r="BP51" i="4"/>
  <c r="BQ5" i="5"/>
  <c r="BQ9" i="5"/>
  <c r="BQ37" i="5"/>
  <c r="BP56" i="5"/>
  <c r="BQ59" i="5"/>
  <c r="BD20" i="6"/>
  <c r="BL20" i="6"/>
  <c r="BQ35" i="7"/>
  <c r="BQ36" i="7"/>
  <c r="BQ38" i="7"/>
  <c r="BP4" i="4"/>
  <c r="BP35" i="4"/>
  <c r="BQ37" i="4"/>
  <c r="BP39" i="4"/>
  <c r="BQ41" i="4"/>
  <c r="BP43" i="4"/>
  <c r="BQ17" i="5"/>
  <c r="BP23" i="5"/>
  <c r="BP45" i="5"/>
  <c r="BQ47" i="5"/>
  <c r="BC52" i="6"/>
  <c r="BK52" i="6"/>
  <c r="CL13" i="6" s="1"/>
  <c r="BP35" i="6"/>
  <c r="BQ37" i="6"/>
  <c r="BP39" i="6"/>
  <c r="BQ40" i="6"/>
  <c r="BQ44" i="6"/>
  <c r="BC31" i="6"/>
  <c r="O18" i="2" s="1"/>
  <c r="BP19" i="7"/>
  <c r="BQ23" i="7"/>
  <c r="BP27" i="7"/>
  <c r="BN20" i="4"/>
  <c r="BP5" i="4"/>
  <c r="BP9" i="4"/>
  <c r="BQ26" i="4"/>
  <c r="BP45" i="4"/>
  <c r="BP46" i="8"/>
  <c r="AE72" i="2"/>
  <c r="BP5" i="8"/>
  <c r="BQ6" i="8"/>
  <c r="BP37" i="8"/>
  <c r="BP41" i="8"/>
  <c r="BQ10" i="8"/>
  <c r="BQ24" i="8"/>
  <c r="BY44" i="8"/>
  <c r="BQ38" i="8"/>
  <c r="BQ42" i="8"/>
  <c r="BP45" i="8"/>
  <c r="BQ56" i="8"/>
  <c r="BQ19" i="8"/>
  <c r="BQ4" i="8"/>
  <c r="BQ11" i="8"/>
  <c r="BN52" i="8"/>
  <c r="BP38" i="8"/>
  <c r="BP42" i="8"/>
  <c r="BQ43" i="8"/>
  <c r="BQ45" i="8"/>
  <c r="BQ46" i="8"/>
  <c r="BP50" i="8"/>
  <c r="BP7" i="8"/>
  <c r="BP39" i="8"/>
  <c r="BP43" i="8"/>
  <c r="BP56" i="8"/>
  <c r="BQ9" i="8"/>
  <c r="AZ52" i="8"/>
  <c r="BH52" i="8"/>
  <c r="CK13" i="8" s="1"/>
  <c r="BQ36" i="8"/>
  <c r="BQ44" i="8"/>
  <c r="BQ47" i="8"/>
  <c r="BP48" i="8"/>
  <c r="BP51" i="8"/>
  <c r="BP57" i="8"/>
  <c r="BP58" i="8"/>
  <c r="BP4" i="8"/>
  <c r="BP49" i="8"/>
  <c r="BP59" i="8"/>
  <c r="AN75" i="2"/>
  <c r="AG75" i="2"/>
  <c r="AP75" i="2"/>
  <c r="AI75" i="2"/>
  <c r="AR75" i="2"/>
  <c r="BS33" i="4"/>
  <c r="B33" i="7"/>
  <c r="B1" i="7"/>
  <c r="B1" i="4"/>
  <c r="B1" i="6"/>
  <c r="BQ5" i="8"/>
  <c r="BP10" i="8"/>
  <c r="F60" i="8"/>
  <c r="C4" i="2" s="1"/>
  <c r="AY31" i="8"/>
  <c r="M4" i="2" s="1"/>
  <c r="BQ59" i="8"/>
  <c r="AJ75" i="2"/>
  <c r="AS75" i="2"/>
  <c r="BE20" i="8"/>
  <c r="BM20" i="8"/>
  <c r="BP13" i="8"/>
  <c r="BP14" i="8"/>
  <c r="BP17" i="8"/>
  <c r="BP23" i="8"/>
  <c r="BP27" i="8"/>
  <c r="BP35" i="8"/>
  <c r="BJ52" i="8"/>
  <c r="BP54" i="8"/>
  <c r="BJ20" i="5"/>
  <c r="BD52" i="8"/>
  <c r="BL52" i="8"/>
  <c r="BQ51" i="8"/>
  <c r="BK52" i="8"/>
  <c r="BG20" i="8"/>
  <c r="BQ3" i="8"/>
  <c r="BP8" i="8"/>
  <c r="BP11" i="8"/>
  <c r="BQ14" i="8"/>
  <c r="BP16" i="8"/>
  <c r="BP19" i="8"/>
  <c r="BC30" i="8"/>
  <c r="O3" i="2" s="1"/>
  <c r="BP24" i="8"/>
  <c r="BE52" i="8"/>
  <c r="BM52" i="8"/>
  <c r="BQ41" i="8"/>
  <c r="BQ13" i="8"/>
  <c r="BQ34" i="8"/>
  <c r="AO75" i="2"/>
  <c r="BA20" i="8"/>
  <c r="CG45" i="8" s="1"/>
  <c r="BI20" i="8"/>
  <c r="BQ7" i="8"/>
  <c r="BP12" i="8"/>
  <c r="BQ15" i="8"/>
  <c r="BP18" i="8"/>
  <c r="BQ22" i="8"/>
  <c r="BP25" i="8"/>
  <c r="BQ26" i="8"/>
  <c r="C46" i="2"/>
  <c r="BG52" i="8"/>
  <c r="BP34" i="8"/>
  <c r="BQ39" i="8"/>
  <c r="BB52" i="8"/>
  <c r="CF13" i="8" s="1"/>
  <c r="BQ58" i="8"/>
  <c r="BP6" i="8"/>
  <c r="BP9" i="8"/>
  <c r="BY12" i="8"/>
  <c r="BQ16" i="8"/>
  <c r="BQ49" i="8"/>
  <c r="BC52" i="8"/>
  <c r="G44" i="2" s="1"/>
  <c r="BY12" i="5"/>
  <c r="AQ75" i="2"/>
  <c r="BC20" i="8"/>
  <c r="G79" i="2" s="1"/>
  <c r="BK20" i="8"/>
  <c r="BP3" i="8"/>
  <c r="BQ12" i="8"/>
  <c r="BZ12" i="8"/>
  <c r="BP15" i="8"/>
  <c r="BQ17" i="8"/>
  <c r="BQ18" i="8"/>
  <c r="BP22" i="8"/>
  <c r="BQ23" i="8"/>
  <c r="BP26" i="8"/>
  <c r="BQ27" i="8"/>
  <c r="BA52" i="8"/>
  <c r="CG13" i="8" s="1"/>
  <c r="BI52" i="8"/>
  <c r="M44" i="2" s="1"/>
  <c r="BZ44" i="8"/>
  <c r="BQ37" i="8"/>
  <c r="BF52" i="8"/>
  <c r="Q4" i="2" s="1"/>
  <c r="BQ25" i="8"/>
  <c r="BQ3" i="5"/>
  <c r="BP6" i="5"/>
  <c r="BQ7" i="5"/>
  <c r="BP10" i="5"/>
  <c r="BQ11" i="5"/>
  <c r="BP13" i="5"/>
  <c r="BQ18" i="5"/>
  <c r="BQ24" i="5"/>
  <c r="BP26" i="5"/>
  <c r="BQ35" i="5"/>
  <c r="BP37" i="5"/>
  <c r="BQ39" i="5"/>
  <c r="BP41" i="5"/>
  <c r="BQ42" i="5"/>
  <c r="BP46" i="5"/>
  <c r="BQ48" i="5"/>
  <c r="BQ54" i="5"/>
  <c r="BC20" i="6"/>
  <c r="BK20" i="6"/>
  <c r="CL45" i="6" s="1"/>
  <c r="BP3" i="6"/>
  <c r="BQ4" i="6"/>
  <c r="BP7" i="6"/>
  <c r="BQ8" i="6"/>
  <c r="BP11" i="6"/>
  <c r="BQ12" i="6"/>
  <c r="BQ19" i="6"/>
  <c r="BB52" i="6"/>
  <c r="CF13" i="6" s="1"/>
  <c r="BJ52" i="6"/>
  <c r="BP43" i="6"/>
  <c r="BP49" i="6"/>
  <c r="BQ51" i="6"/>
  <c r="BP55" i="6"/>
  <c r="BQ57" i="6"/>
  <c r="BQ2" i="7"/>
  <c r="BN20" i="7"/>
  <c r="BQ15" i="7"/>
  <c r="BC52" i="7"/>
  <c r="BK52" i="7"/>
  <c r="CL13" i="7" s="1"/>
  <c r="BP35" i="7"/>
  <c r="BQ45" i="7"/>
  <c r="BP47" i="7"/>
  <c r="BQ49" i="7"/>
  <c r="BP58" i="7"/>
  <c r="BQ59" i="7"/>
  <c r="BP7" i="4"/>
  <c r="BP11" i="4"/>
  <c r="BP16" i="4"/>
  <c r="BP23" i="4"/>
  <c r="BQ25" i="4"/>
  <c r="BQ27" i="4"/>
  <c r="BQ36" i="4"/>
  <c r="BP38" i="4"/>
  <c r="BP42" i="4"/>
  <c r="BP48" i="4"/>
  <c r="BQ51" i="4"/>
  <c r="BP54" i="4"/>
  <c r="BQ56" i="4"/>
  <c r="BD52" i="7"/>
  <c r="BL52" i="7"/>
  <c r="BQ37" i="7"/>
  <c r="BP48" i="7"/>
  <c r="BQ12" i="4"/>
  <c r="BP17" i="4"/>
  <c r="BP24" i="4"/>
  <c r="BB52" i="4"/>
  <c r="BA31" i="4" s="1"/>
  <c r="N32" i="2" s="1"/>
  <c r="BJ52" i="4"/>
  <c r="BQ40" i="4"/>
  <c r="BC20" i="5"/>
  <c r="BK20" i="5"/>
  <c r="CL45" i="5" s="1"/>
  <c r="BP3" i="5"/>
  <c r="BQ4" i="5"/>
  <c r="BP7" i="5"/>
  <c r="BP11" i="5"/>
  <c r="BQ12" i="5"/>
  <c r="BQ19" i="5"/>
  <c r="BQ25" i="5"/>
  <c r="BQ26" i="5"/>
  <c r="BQ27" i="5"/>
  <c r="BA52" i="5"/>
  <c r="CG13" i="5" s="1"/>
  <c r="BI52" i="5"/>
  <c r="BQ36" i="5"/>
  <c r="BP38" i="5"/>
  <c r="BP42" i="5"/>
  <c r="BQ43" i="5"/>
  <c r="BP48" i="5"/>
  <c r="BQ50" i="5"/>
  <c r="BQ51" i="5"/>
  <c r="BP54" i="5"/>
  <c r="BE20" i="6"/>
  <c r="BM20" i="6"/>
  <c r="BP4" i="6"/>
  <c r="BQ5" i="6"/>
  <c r="BP8" i="6"/>
  <c r="BQ9" i="6"/>
  <c r="BP12" i="6"/>
  <c r="BQ14" i="6"/>
  <c r="BP19" i="6"/>
  <c r="BD52" i="6"/>
  <c r="BL52" i="6"/>
  <c r="BQ45" i="6"/>
  <c r="BP51" i="6"/>
  <c r="BP57" i="6"/>
  <c r="BQ58" i="6"/>
  <c r="AZ20" i="7"/>
  <c r="BH20" i="7"/>
  <c r="CK45" i="7" s="1"/>
  <c r="BP15" i="7"/>
  <c r="BQ22" i="7"/>
  <c r="BE52" i="7"/>
  <c r="BM52" i="7"/>
  <c r="BP36" i="7"/>
  <c r="BP39" i="7"/>
  <c r="BP43" i="7"/>
  <c r="BP49" i="7"/>
  <c r="BQ51" i="7"/>
  <c r="BQ57" i="7"/>
  <c r="BP10" i="4"/>
  <c r="BP15" i="4"/>
  <c r="BP34" i="4"/>
  <c r="BQ46" i="4"/>
  <c r="BP50" i="4"/>
  <c r="BQ13" i="5"/>
  <c r="BP16" i="5"/>
  <c r="BP22" i="5"/>
  <c r="BP24" i="5"/>
  <c r="BQ40" i="5"/>
  <c r="BP49" i="5"/>
  <c r="BP55" i="5"/>
  <c r="BF20" i="6"/>
  <c r="CI45" i="6" s="1"/>
  <c r="BN20" i="6"/>
  <c r="BQ15" i="6"/>
  <c r="BQ23" i="6"/>
  <c r="BP24" i="6"/>
  <c r="BP27" i="6"/>
  <c r="BP36" i="6"/>
  <c r="BP40" i="6"/>
  <c r="BQ41" i="6"/>
  <c r="BQ46" i="6"/>
  <c r="BQ3" i="7"/>
  <c r="BP6" i="7"/>
  <c r="BQ7" i="7"/>
  <c r="BP10" i="7"/>
  <c r="BQ11" i="7"/>
  <c r="BP13" i="7"/>
  <c r="BQ18" i="7"/>
  <c r="BP22" i="7"/>
  <c r="BQ5" i="4"/>
  <c r="BQ9" i="4"/>
  <c r="BP18" i="4"/>
  <c r="BP22" i="4"/>
  <c r="BP26" i="4"/>
  <c r="BD52" i="4"/>
  <c r="BL52" i="4"/>
  <c r="BQ58" i="4"/>
  <c r="BP12" i="5"/>
  <c r="BP25" i="5"/>
  <c r="BK52" i="5"/>
  <c r="CL13" i="5" s="1"/>
  <c r="BP35" i="5"/>
  <c r="BP39" i="5"/>
  <c r="BP43" i="5"/>
  <c r="BQ44" i="5"/>
  <c r="BP47" i="5"/>
  <c r="BP50" i="5"/>
  <c r="BG20" i="6"/>
  <c r="CJ45" i="6" s="1"/>
  <c r="BP5" i="6"/>
  <c r="BQ6" i="6"/>
  <c r="BP9" i="6"/>
  <c r="BQ10" i="6"/>
  <c r="BQ16" i="6"/>
  <c r="BP18" i="6"/>
  <c r="BQ22" i="6"/>
  <c r="BQ34" i="6"/>
  <c r="BN52" i="6"/>
  <c r="BP45" i="6"/>
  <c r="BQ47" i="6"/>
  <c r="BP58" i="6"/>
  <c r="BQ59" i="6"/>
  <c r="BB20" i="7"/>
  <c r="BA30" i="7" s="1"/>
  <c r="N24" i="2" s="1"/>
  <c r="BJ20" i="7"/>
  <c r="BQ24" i="7"/>
  <c r="BP40" i="7"/>
  <c r="BP54" i="7"/>
  <c r="BP55" i="7"/>
  <c r="BP56" i="7"/>
  <c r="BQ2" i="4"/>
  <c r="BQ38" i="4"/>
  <c r="BP44" i="4"/>
  <c r="BP49" i="4"/>
  <c r="BQ2" i="5"/>
  <c r="BQ15" i="5"/>
  <c r="BL52" i="5"/>
  <c r="BQ41" i="5"/>
  <c r="BQ45" i="5"/>
  <c r="BP51" i="5"/>
  <c r="BP57" i="5"/>
  <c r="AZ20" i="6"/>
  <c r="BH20" i="6"/>
  <c r="CK45" i="6" s="1"/>
  <c r="BP15" i="6"/>
  <c r="BP26" i="6"/>
  <c r="BG52" i="6"/>
  <c r="CJ13" i="6" s="1"/>
  <c r="BQ35" i="6"/>
  <c r="BP37" i="6"/>
  <c r="BQ38" i="6"/>
  <c r="BP41" i="6"/>
  <c r="BQ42" i="6"/>
  <c r="BP46" i="6"/>
  <c r="BQ48" i="6"/>
  <c r="BQ54" i="6"/>
  <c r="BC20" i="7"/>
  <c r="BK20" i="7"/>
  <c r="CL45" i="7" s="1"/>
  <c r="BP3" i="7"/>
  <c r="BP7" i="7"/>
  <c r="BQ8" i="7"/>
  <c r="BP11" i="7"/>
  <c r="BQ12" i="7"/>
  <c r="BQ19" i="7"/>
  <c r="BP23" i="7"/>
  <c r="BQ25" i="7"/>
  <c r="AZ52" i="7"/>
  <c r="BH52" i="7"/>
  <c r="CK13" i="7" s="1"/>
  <c r="BP37" i="7"/>
  <c r="BQ41" i="7"/>
  <c r="BP44" i="7"/>
  <c r="BQ46" i="7"/>
  <c r="BQ50" i="7"/>
  <c r="BG20" i="4"/>
  <c r="CJ45" i="4" s="1"/>
  <c r="BP3" i="4"/>
  <c r="BQ10" i="4"/>
  <c r="BP14" i="4"/>
  <c r="BQ15" i="4"/>
  <c r="BF52" i="4"/>
  <c r="CI13" i="4" s="1"/>
  <c r="BN52" i="4"/>
  <c r="BQ42" i="4"/>
  <c r="BQ47" i="4"/>
  <c r="BQ59" i="4"/>
  <c r="BP2" i="5"/>
  <c r="BP5" i="5"/>
  <c r="BQ6" i="5"/>
  <c r="BP9" i="5"/>
  <c r="BQ10" i="5"/>
  <c r="BQ16" i="5"/>
  <c r="BP19" i="5"/>
  <c r="BQ22" i="5"/>
  <c r="BP27" i="5"/>
  <c r="BP36" i="5"/>
  <c r="BQ38" i="5"/>
  <c r="BP40" i="5"/>
  <c r="BQ46" i="5"/>
  <c r="BA20" i="6"/>
  <c r="CG45" i="6" s="1"/>
  <c r="BI20" i="6"/>
  <c r="BP6" i="6"/>
  <c r="BQ7" i="6"/>
  <c r="BP10" i="6"/>
  <c r="BQ11" i="6"/>
  <c r="BP13" i="6"/>
  <c r="BQ18" i="6"/>
  <c r="BQ24" i="6"/>
  <c r="AZ52" i="6"/>
  <c r="BH52" i="6"/>
  <c r="CK13" i="6" s="1"/>
  <c r="BP44" i="6"/>
  <c r="BQ49" i="6"/>
  <c r="BQ55" i="6"/>
  <c r="BQ56" i="6"/>
  <c r="BP59" i="6"/>
  <c r="BD20" i="7"/>
  <c r="BL20" i="7"/>
  <c r="BQ13" i="7"/>
  <c r="BP16" i="7"/>
  <c r="BP24" i="7"/>
  <c r="BQ26" i="7"/>
  <c r="BA52" i="7"/>
  <c r="CG13" i="7" s="1"/>
  <c r="BI52" i="7"/>
  <c r="BQ39" i="7"/>
  <c r="BQ42" i="7"/>
  <c r="BP45" i="7"/>
  <c r="BQ47" i="7"/>
  <c r="BQ54" i="7"/>
  <c r="BQ55" i="7"/>
  <c r="BQ56" i="7"/>
  <c r="BQ58" i="7"/>
  <c r="BP59" i="7"/>
  <c r="BH20" i="4"/>
  <c r="BP8" i="4"/>
  <c r="BP12" i="4"/>
  <c r="BQ16" i="4"/>
  <c r="BP19" i="4"/>
  <c r="BQ35" i="4"/>
  <c r="BP37" i="4"/>
  <c r="BQ39" i="4"/>
  <c r="BP41" i="4"/>
  <c r="BP46" i="4"/>
  <c r="BQ48" i="4"/>
  <c r="BQ50" i="4"/>
  <c r="BQ54" i="4"/>
  <c r="BP15" i="5"/>
  <c r="BP14" i="6"/>
  <c r="BQ27" i="6"/>
  <c r="BQ36" i="6"/>
  <c r="BQ5" i="7"/>
  <c r="BQ9" i="7"/>
  <c r="BP12" i="7"/>
  <c r="BQ14" i="7"/>
  <c r="BB52" i="7"/>
  <c r="CF13" i="7" s="1"/>
  <c r="BJ52" i="7"/>
  <c r="BP38" i="7"/>
  <c r="BP46" i="7"/>
  <c r="BQ48" i="7"/>
  <c r="BA20" i="4"/>
  <c r="CG45" i="4" s="1"/>
  <c r="BQ3" i="4"/>
  <c r="BQ7" i="4"/>
  <c r="BQ11" i="4"/>
  <c r="BQ24" i="4"/>
  <c r="AZ52" i="4"/>
  <c r="BH52" i="4"/>
  <c r="CK13" i="4" s="1"/>
  <c r="BQ43" i="4"/>
  <c r="BP47" i="4"/>
  <c r="BQ49" i="4"/>
  <c r="BQ55" i="4"/>
  <c r="BQ57" i="4"/>
  <c r="AL75" i="2"/>
  <c r="AT75" i="2"/>
  <c r="AD75" i="2"/>
  <c r="AM75" i="2"/>
  <c r="BJ20" i="4"/>
  <c r="BD20" i="4"/>
  <c r="BL20" i="4"/>
  <c r="AZ20" i="4"/>
  <c r="BI20" i="4"/>
  <c r="BP6" i="4"/>
  <c r="BB20" i="4"/>
  <c r="CF45" i="4" s="1"/>
  <c r="BE20" i="4"/>
  <c r="BM20" i="4"/>
  <c r="BQ6" i="4"/>
  <c r="BQ34" i="4"/>
  <c r="BP2" i="4"/>
  <c r="BF20" i="4"/>
  <c r="Q31" i="2" s="1"/>
  <c r="BK52" i="4"/>
  <c r="CL13" i="4" s="1"/>
  <c r="BP34" i="7"/>
  <c r="BQ34" i="7"/>
  <c r="BF20" i="7"/>
  <c r="Q24" i="2" s="1"/>
  <c r="BG20" i="7"/>
  <c r="CJ45" i="7" s="1"/>
  <c r="BP2" i="6"/>
  <c r="BQ2" i="6"/>
  <c r="BF52" i="6"/>
  <c r="CI13" i="6" s="1"/>
  <c r="BP34" i="6"/>
  <c r="BC52" i="5"/>
  <c r="BG52" i="5"/>
  <c r="CJ13" i="5" s="1"/>
  <c r="BP58" i="5"/>
  <c r="BB52" i="5"/>
  <c r="CF13" i="5" s="1"/>
  <c r="BJ52" i="5"/>
  <c r="BD52" i="5"/>
  <c r="BQ58" i="5"/>
  <c r="BE52" i="5"/>
  <c r="BM52" i="5"/>
  <c r="AZ52" i="5"/>
  <c r="BN20" i="5"/>
  <c r="BH20" i="5"/>
  <c r="CK45" i="5" s="1"/>
  <c r="BD20" i="5"/>
  <c r="BL20" i="5"/>
  <c r="AZ20" i="5"/>
  <c r="BE20" i="5"/>
  <c r="BM20" i="5"/>
  <c r="BP8" i="5"/>
  <c r="BA20" i="5"/>
  <c r="CG45" i="5" s="1"/>
  <c r="BI20" i="5"/>
  <c r="BB20" i="5"/>
  <c r="CF45" i="5" s="1"/>
  <c r="BQ8" i="5"/>
  <c r="BF20" i="5"/>
  <c r="CI45" i="5" s="1"/>
  <c r="BG20" i="5"/>
  <c r="CJ45" i="5" s="1"/>
  <c r="BF52" i="5"/>
  <c r="BP34" i="5"/>
  <c r="BN20" i="8"/>
  <c r="AZ20" i="8"/>
  <c r="BH20" i="8"/>
  <c r="CK45" i="8" s="1"/>
  <c r="BB20" i="8"/>
  <c r="CF45" i="8" s="1"/>
  <c r="BJ20" i="8"/>
  <c r="BD20" i="8"/>
  <c r="BL20" i="8"/>
  <c r="BQ2" i="8"/>
  <c r="BF20" i="8"/>
  <c r="Q3" i="2" s="1"/>
  <c r="AY30" i="8"/>
  <c r="M3" i="2" s="1"/>
  <c r="BP2" i="8"/>
  <c r="N44" i="2" l="1"/>
  <c r="H44" i="2"/>
  <c r="R44" i="2"/>
  <c r="P44" i="2"/>
  <c r="I44" i="2"/>
  <c r="E44" i="2"/>
  <c r="E39" i="2"/>
  <c r="G69" i="2"/>
  <c r="AV44" i="2"/>
  <c r="AU44" i="2"/>
  <c r="CI13" i="7"/>
  <c r="M69" i="2"/>
  <c r="CF45" i="7"/>
  <c r="Q69" i="2"/>
  <c r="I69" i="2"/>
  <c r="E69" i="2"/>
  <c r="CI45" i="7"/>
  <c r="D44" i="2"/>
  <c r="P69" i="2"/>
  <c r="H69" i="2"/>
  <c r="N69" i="2"/>
  <c r="Q44" i="2"/>
  <c r="CI45" i="4"/>
  <c r="CJ13" i="8"/>
  <c r="K44" i="2"/>
  <c r="R69" i="2"/>
  <c r="Q11" i="2"/>
  <c r="CI13" i="5"/>
  <c r="F44" i="2"/>
  <c r="AV69" i="2"/>
  <c r="AU69" i="2"/>
  <c r="D69" i="2"/>
  <c r="L44" i="2"/>
  <c r="J44" i="2"/>
  <c r="CL13" i="8"/>
  <c r="O44" i="2"/>
  <c r="CF13" i="4"/>
  <c r="L69" i="2"/>
  <c r="J69" i="2"/>
  <c r="CJ45" i="8"/>
  <c r="K69" i="2"/>
  <c r="F69" i="2"/>
  <c r="CL45" i="8"/>
  <c r="O69" i="2"/>
  <c r="F61" i="2"/>
  <c r="AX75" i="2"/>
  <c r="G60" i="8"/>
  <c r="BF31" i="8" s="1"/>
  <c r="Q32" i="2"/>
  <c r="Q10" i="2"/>
  <c r="Q18" i="2"/>
  <c r="Q17" i="2"/>
  <c r="CI13" i="8"/>
  <c r="CI45" i="8"/>
  <c r="I66" i="2"/>
  <c r="BA30" i="6"/>
  <c r="N17" i="2" s="1"/>
  <c r="Q67" i="2"/>
  <c r="AU64" i="2"/>
  <c r="R68" i="2"/>
  <c r="O66" i="2"/>
  <c r="Q64" i="2"/>
  <c r="I65" i="2"/>
  <c r="G56" i="2"/>
  <c r="H76" i="2"/>
  <c r="R67" i="2"/>
  <c r="I63" i="2"/>
  <c r="I70" i="2"/>
  <c r="I76" i="2"/>
  <c r="G66" i="2"/>
  <c r="E65" i="2"/>
  <c r="G78" i="2"/>
  <c r="I61" i="2"/>
  <c r="I67" i="2"/>
  <c r="J79" i="2"/>
  <c r="I77" i="2"/>
  <c r="R61" i="2"/>
  <c r="H75" i="2"/>
  <c r="I72" i="2"/>
  <c r="I71" i="2"/>
  <c r="O77" i="2"/>
  <c r="I62" i="2"/>
  <c r="I75" i="2"/>
  <c r="R72" i="2"/>
  <c r="G68" i="2"/>
  <c r="P61" i="2"/>
  <c r="N78" i="2"/>
  <c r="I68" i="2"/>
  <c r="H61" i="2"/>
  <c r="G76" i="2"/>
  <c r="AV47" i="2"/>
  <c r="AU47" i="2"/>
  <c r="R70" i="2"/>
  <c r="H66" i="2"/>
  <c r="G67" i="2"/>
  <c r="H70" i="2"/>
  <c r="C78" i="2"/>
  <c r="AV43" i="2"/>
  <c r="AU43" i="2"/>
  <c r="AV68" i="2"/>
  <c r="AU68" i="2"/>
  <c r="AV63" i="2"/>
  <c r="AU63" i="2"/>
  <c r="AV73" i="2"/>
  <c r="AU73" i="2"/>
  <c r="AV66" i="2"/>
  <c r="AU66" i="2"/>
  <c r="AV65" i="2"/>
  <c r="AU65" i="2"/>
  <c r="R71" i="2"/>
  <c r="G61" i="2"/>
  <c r="AV52" i="2"/>
  <c r="AU52" i="2"/>
  <c r="AV40" i="2"/>
  <c r="AU40" i="2"/>
  <c r="AV74" i="2"/>
  <c r="AU74" i="2"/>
  <c r="AV62" i="2"/>
  <c r="AU62" i="2"/>
  <c r="G71" i="2"/>
  <c r="F64" i="2"/>
  <c r="AV48" i="2"/>
  <c r="AU48" i="2"/>
  <c r="AV49" i="2"/>
  <c r="AU49" i="2"/>
  <c r="AV70" i="2"/>
  <c r="AU70" i="2"/>
  <c r="R78" i="2"/>
  <c r="E71" i="2"/>
  <c r="AV51" i="2"/>
  <c r="AU51" i="2"/>
  <c r="AV46" i="2"/>
  <c r="AU46" i="2"/>
  <c r="AV61" i="2"/>
  <c r="AU61" i="2"/>
  <c r="R63" i="2"/>
  <c r="R76" i="2"/>
  <c r="R65" i="2"/>
  <c r="R64" i="2"/>
  <c r="R75" i="2"/>
  <c r="H62" i="2"/>
  <c r="E77" i="2"/>
  <c r="L74" i="2"/>
  <c r="AV45" i="2"/>
  <c r="AU45" i="2"/>
  <c r="AV42" i="2"/>
  <c r="AU42" i="2"/>
  <c r="H77" i="2"/>
  <c r="G63" i="2"/>
  <c r="D64" i="2"/>
  <c r="AV72" i="2"/>
  <c r="AU72" i="2"/>
  <c r="AV71" i="2"/>
  <c r="AU71" i="2"/>
  <c r="AV41" i="2"/>
  <c r="AU41" i="2"/>
  <c r="AV39" i="2"/>
  <c r="AU39" i="2"/>
  <c r="E66" i="2"/>
  <c r="BA31" i="5"/>
  <c r="N11" i="2" s="1"/>
  <c r="G64" i="2"/>
  <c r="E67" i="2"/>
  <c r="AV50" i="2"/>
  <c r="AU50" i="2"/>
  <c r="AV67" i="2"/>
  <c r="AU67" i="2"/>
  <c r="E76" i="2"/>
  <c r="R77" i="2"/>
  <c r="H68" i="2"/>
  <c r="F76" i="2"/>
  <c r="E78" i="2"/>
  <c r="E61" i="2"/>
  <c r="G75" i="2"/>
  <c r="G70" i="2"/>
  <c r="O51" i="2"/>
  <c r="M47" i="2"/>
  <c r="F54" i="2"/>
  <c r="R66" i="2"/>
  <c r="R62" i="2"/>
  <c r="I64" i="2"/>
  <c r="I78" i="2"/>
  <c r="E75" i="2"/>
  <c r="G62" i="2"/>
  <c r="G77" i="2"/>
  <c r="G53" i="2"/>
  <c r="S58" i="2"/>
  <c r="E68" i="2"/>
  <c r="E70" i="2"/>
  <c r="E63" i="2"/>
  <c r="G72" i="2"/>
  <c r="H73" i="2"/>
  <c r="I73" i="2"/>
  <c r="G74" i="2"/>
  <c r="E74" i="2"/>
  <c r="E72" i="2"/>
  <c r="E64" i="2"/>
  <c r="G65" i="2"/>
  <c r="Q72" i="2"/>
  <c r="E62" i="2"/>
  <c r="L48" i="2"/>
  <c r="O74" i="2"/>
  <c r="M75" i="2"/>
  <c r="C61" i="2"/>
  <c r="M54" i="2"/>
  <c r="E51" i="2"/>
  <c r="E41" i="2"/>
  <c r="G54" i="2"/>
  <c r="G45" i="2"/>
  <c r="F74" i="2"/>
  <c r="O47" i="2"/>
  <c r="C74" i="2"/>
  <c r="E52" i="2"/>
  <c r="E42" i="2"/>
  <c r="E55" i="2"/>
  <c r="G73" i="2"/>
  <c r="G46" i="2"/>
  <c r="G50" i="2"/>
  <c r="M73" i="2"/>
  <c r="E43" i="2"/>
  <c r="E56" i="2"/>
  <c r="E47" i="2"/>
  <c r="G51" i="2"/>
  <c r="G41" i="2"/>
  <c r="E73" i="2"/>
  <c r="E57" i="2"/>
  <c r="E48" i="2"/>
  <c r="G42" i="2"/>
  <c r="G55" i="2"/>
  <c r="D74" i="2"/>
  <c r="E49" i="2"/>
  <c r="G47" i="2"/>
  <c r="L43" i="2"/>
  <c r="F40" i="2"/>
  <c r="E40" i="2"/>
  <c r="E53" i="2"/>
  <c r="G57" i="2"/>
  <c r="G48" i="2"/>
  <c r="G52" i="2"/>
  <c r="P73" i="2"/>
  <c r="Q78" i="2"/>
  <c r="F55" i="2"/>
  <c r="E54" i="2"/>
  <c r="E45" i="2"/>
  <c r="G49" i="2"/>
  <c r="G39" i="2"/>
  <c r="G43" i="2"/>
  <c r="I74" i="2"/>
  <c r="C66" i="2"/>
  <c r="E46" i="2"/>
  <c r="E50" i="2"/>
  <c r="G40" i="2"/>
  <c r="H64" i="2"/>
  <c r="H63" i="2"/>
  <c r="F41" i="2"/>
  <c r="F42" i="2"/>
  <c r="P53" i="2"/>
  <c r="L56" i="2"/>
  <c r="F56" i="2"/>
  <c r="F50" i="2"/>
  <c r="M53" i="2"/>
  <c r="O57" i="2"/>
  <c r="F45" i="2"/>
  <c r="P56" i="2"/>
  <c r="M40" i="2"/>
  <c r="O55" i="2"/>
  <c r="F57" i="2"/>
  <c r="P51" i="2"/>
  <c r="M45" i="2"/>
  <c r="P48" i="2"/>
  <c r="O54" i="2"/>
  <c r="F43" i="2"/>
  <c r="P42" i="2"/>
  <c r="L53" i="2"/>
  <c r="F53" i="2"/>
  <c r="F47" i="2"/>
  <c r="P50" i="2"/>
  <c r="L57" i="2"/>
  <c r="C42" i="2"/>
  <c r="C56" i="2"/>
  <c r="AF53" i="2"/>
  <c r="AX53" i="2" s="1"/>
  <c r="D41" i="2"/>
  <c r="D51" i="2"/>
  <c r="J48" i="2"/>
  <c r="J41" i="2"/>
  <c r="R55" i="2"/>
  <c r="R50" i="2"/>
  <c r="R56" i="2"/>
  <c r="I55" i="2"/>
  <c r="I49" i="2"/>
  <c r="Q39" i="2"/>
  <c r="Q41" i="2"/>
  <c r="H45" i="2"/>
  <c r="H42" i="2"/>
  <c r="O53" i="2"/>
  <c r="N52" i="2"/>
  <c r="N39" i="2"/>
  <c r="O49" i="2"/>
  <c r="O48" i="2"/>
  <c r="O41" i="2"/>
  <c r="N40" i="2"/>
  <c r="N43" i="2"/>
  <c r="P45" i="2"/>
  <c r="P54" i="2"/>
  <c r="M50" i="2"/>
  <c r="M56" i="2"/>
  <c r="M42" i="2"/>
  <c r="D57" i="2"/>
  <c r="D48" i="2"/>
  <c r="L41" i="2"/>
  <c r="L51" i="2"/>
  <c r="J39" i="2"/>
  <c r="J57" i="2"/>
  <c r="R51" i="2"/>
  <c r="R53" i="2"/>
  <c r="R45" i="2"/>
  <c r="I47" i="2"/>
  <c r="I46" i="2"/>
  <c r="Q43" i="2"/>
  <c r="Q49" i="2"/>
  <c r="H56" i="2"/>
  <c r="H54" i="2"/>
  <c r="J43" i="2"/>
  <c r="J49" i="2"/>
  <c r="R48" i="2"/>
  <c r="R41" i="2"/>
  <c r="I56" i="2"/>
  <c r="I42" i="2"/>
  <c r="I52" i="2"/>
  <c r="Q47" i="2"/>
  <c r="Q46" i="2"/>
  <c r="H51" i="2"/>
  <c r="H50" i="2"/>
  <c r="K39" i="2"/>
  <c r="K49" i="2"/>
  <c r="K43" i="2"/>
  <c r="K48" i="2"/>
  <c r="K57" i="2"/>
  <c r="K51" i="2"/>
  <c r="K41" i="2"/>
  <c r="K54" i="2"/>
  <c r="K55" i="2"/>
  <c r="K53" i="2"/>
  <c r="K47" i="2"/>
  <c r="K45" i="2"/>
  <c r="K50" i="2"/>
  <c r="K40" i="2"/>
  <c r="K56" i="2"/>
  <c r="K52" i="2"/>
  <c r="K42" i="2"/>
  <c r="K46" i="2"/>
  <c r="O46" i="2"/>
  <c r="O39" i="2"/>
  <c r="M41" i="2"/>
  <c r="M55" i="2"/>
  <c r="D47" i="2"/>
  <c r="T47" i="2" s="1"/>
  <c r="D46" i="2"/>
  <c r="D43" i="2"/>
  <c r="T43" i="2" s="1"/>
  <c r="L49" i="2"/>
  <c r="L39" i="2"/>
  <c r="J47" i="2"/>
  <c r="J46" i="2"/>
  <c r="R39" i="2"/>
  <c r="R49" i="2"/>
  <c r="I45" i="2"/>
  <c r="I54" i="2"/>
  <c r="I40" i="2"/>
  <c r="Q42" i="2"/>
  <c r="Q57" i="2"/>
  <c r="H48" i="2"/>
  <c r="H53" i="2"/>
  <c r="N57" i="2"/>
  <c r="N47" i="2"/>
  <c r="O52" i="2"/>
  <c r="O43" i="2"/>
  <c r="N56" i="2"/>
  <c r="O40" i="2"/>
  <c r="F49" i="2"/>
  <c r="F51" i="2"/>
  <c r="N53" i="2"/>
  <c r="N45" i="2"/>
  <c r="N54" i="2"/>
  <c r="P39" i="2"/>
  <c r="P41" i="2"/>
  <c r="M57" i="2"/>
  <c r="M51" i="2"/>
  <c r="D42" i="2"/>
  <c r="T42" i="2" s="1"/>
  <c r="D52" i="2"/>
  <c r="L47" i="2"/>
  <c r="L46" i="2"/>
  <c r="L55" i="2"/>
  <c r="J42" i="2"/>
  <c r="J52" i="2"/>
  <c r="R43" i="2"/>
  <c r="R46" i="2"/>
  <c r="I51" i="2"/>
  <c r="I50" i="2"/>
  <c r="Q56" i="2"/>
  <c r="Q55" i="2"/>
  <c r="Q52" i="2"/>
  <c r="H39" i="2"/>
  <c r="H41" i="2"/>
  <c r="D56" i="2"/>
  <c r="D49" i="2"/>
  <c r="D39" i="2"/>
  <c r="N42" i="2"/>
  <c r="O45" i="2"/>
  <c r="O42" i="2"/>
  <c r="F46" i="2"/>
  <c r="F48" i="2"/>
  <c r="N41" i="2"/>
  <c r="N55" i="2"/>
  <c r="N50" i="2"/>
  <c r="P43" i="2"/>
  <c r="P57" i="2"/>
  <c r="M49" i="2"/>
  <c r="M48" i="2"/>
  <c r="D54" i="2"/>
  <c r="D40" i="2"/>
  <c r="T40" i="2" s="1"/>
  <c r="L42" i="2"/>
  <c r="L52" i="2"/>
  <c r="J54" i="2"/>
  <c r="J40" i="2"/>
  <c r="R47" i="2"/>
  <c r="R52" i="2"/>
  <c r="I48" i="2"/>
  <c r="I53" i="2"/>
  <c r="Q45" i="2"/>
  <c r="Q54" i="2"/>
  <c r="Q40" i="2"/>
  <c r="H55" i="2"/>
  <c r="H57" i="2"/>
  <c r="O56" i="2"/>
  <c r="O50" i="2"/>
  <c r="F52" i="2"/>
  <c r="F39" i="2"/>
  <c r="N49" i="2"/>
  <c r="N51" i="2"/>
  <c r="P52" i="2"/>
  <c r="P55" i="2"/>
  <c r="P49" i="2"/>
  <c r="M46" i="2"/>
  <c r="M39" i="2"/>
  <c r="D50" i="2"/>
  <c r="D45" i="2"/>
  <c r="L54" i="2"/>
  <c r="L40" i="2"/>
  <c r="J55" i="2"/>
  <c r="J50" i="2"/>
  <c r="J56" i="2"/>
  <c r="R42" i="2"/>
  <c r="R40" i="2"/>
  <c r="I39" i="2"/>
  <c r="I41" i="2"/>
  <c r="Q51" i="2"/>
  <c r="Q50" i="2"/>
  <c r="H52" i="2"/>
  <c r="H43" i="2"/>
  <c r="H49" i="2"/>
  <c r="N46" i="2"/>
  <c r="N48" i="2"/>
  <c r="P40" i="2"/>
  <c r="P47" i="2"/>
  <c r="P46" i="2"/>
  <c r="M52" i="2"/>
  <c r="M43" i="2"/>
  <c r="D53" i="2"/>
  <c r="D55" i="2"/>
  <c r="L50" i="2"/>
  <c r="L45" i="2"/>
  <c r="J51" i="2"/>
  <c r="J53" i="2"/>
  <c r="J45" i="2"/>
  <c r="R54" i="2"/>
  <c r="R57" i="2"/>
  <c r="I43" i="2"/>
  <c r="I57" i="2"/>
  <c r="Q48" i="2"/>
  <c r="Q53" i="2"/>
  <c r="H40" i="2"/>
  <c r="H47" i="2"/>
  <c r="H46" i="2"/>
  <c r="C45" i="2"/>
  <c r="C55" i="2"/>
  <c r="C41" i="2"/>
  <c r="C53" i="2"/>
  <c r="C54" i="2"/>
  <c r="C43" i="2"/>
  <c r="C39" i="2"/>
  <c r="C51" i="2"/>
  <c r="C50" i="2"/>
  <c r="C49" i="2"/>
  <c r="C48" i="2"/>
  <c r="C40" i="2"/>
  <c r="C52" i="2"/>
  <c r="C47" i="2"/>
  <c r="F78" i="2"/>
  <c r="F67" i="2"/>
  <c r="M74" i="2"/>
  <c r="N73" i="2"/>
  <c r="L73" i="2"/>
  <c r="Q73" i="2"/>
  <c r="F75" i="2"/>
  <c r="N74" i="2"/>
  <c r="Q74" i="2"/>
  <c r="N67" i="2"/>
  <c r="BA30" i="8"/>
  <c r="N3" i="2" s="1"/>
  <c r="R74" i="2"/>
  <c r="R73" i="2"/>
  <c r="H72" i="2"/>
  <c r="D73" i="2"/>
  <c r="J74" i="2"/>
  <c r="P74" i="2"/>
  <c r="F68" i="2"/>
  <c r="F63" i="2"/>
  <c r="J73" i="2"/>
  <c r="F70" i="2"/>
  <c r="F66" i="2"/>
  <c r="F73" i="2"/>
  <c r="H74" i="2"/>
  <c r="O73" i="2"/>
  <c r="F72" i="2"/>
  <c r="F62" i="2"/>
  <c r="K74" i="2"/>
  <c r="K73" i="2"/>
  <c r="C73" i="2"/>
  <c r="BP52" i="5"/>
  <c r="H65" i="2"/>
  <c r="L68" i="2"/>
  <c r="L67" i="2"/>
  <c r="F65" i="2"/>
  <c r="D62" i="2"/>
  <c r="H67" i="2"/>
  <c r="H78" i="2"/>
  <c r="M62" i="2"/>
  <c r="H71" i="2"/>
  <c r="F77" i="2"/>
  <c r="O65" i="2"/>
  <c r="N61" i="2"/>
  <c r="P75" i="2"/>
  <c r="M67" i="2"/>
  <c r="BP20" i="8"/>
  <c r="O72" i="2"/>
  <c r="O62" i="2"/>
  <c r="N75" i="2"/>
  <c r="M68" i="2"/>
  <c r="O61" i="2"/>
  <c r="O76" i="2"/>
  <c r="O64" i="2"/>
  <c r="M70" i="2"/>
  <c r="M63" i="2"/>
  <c r="O67" i="2"/>
  <c r="O78" i="2"/>
  <c r="N68" i="2"/>
  <c r="N65" i="2"/>
  <c r="M71" i="2"/>
  <c r="M65" i="2"/>
  <c r="K66" i="2"/>
  <c r="O75" i="2"/>
  <c r="N70" i="2"/>
  <c r="N63" i="2"/>
  <c r="M77" i="2"/>
  <c r="M66" i="2"/>
  <c r="K77" i="2"/>
  <c r="N66" i="2"/>
  <c r="O68" i="2"/>
  <c r="N77" i="2"/>
  <c r="N62" i="2"/>
  <c r="M72" i="2"/>
  <c r="M64" i="2"/>
  <c r="O70" i="2"/>
  <c r="O63" i="2"/>
  <c r="N72" i="2"/>
  <c r="N64" i="2"/>
  <c r="M76" i="2"/>
  <c r="M61" i="2"/>
  <c r="O71" i="2"/>
  <c r="N76" i="2"/>
  <c r="M78" i="2"/>
  <c r="C62" i="2"/>
  <c r="C71" i="2"/>
  <c r="C75" i="2"/>
  <c r="C64" i="2"/>
  <c r="C65" i="2"/>
  <c r="C68" i="2"/>
  <c r="C76" i="2"/>
  <c r="N71" i="2"/>
  <c r="F71" i="2"/>
  <c r="BA31" i="6"/>
  <c r="N18" i="2" s="1"/>
  <c r="C77" i="2"/>
  <c r="BP52" i="4"/>
  <c r="BQ52" i="4"/>
  <c r="C67" i="2"/>
  <c r="L63" i="2"/>
  <c r="BQ52" i="7"/>
  <c r="K62" i="2"/>
  <c r="C63" i="2"/>
  <c r="C70" i="2"/>
  <c r="K68" i="2"/>
  <c r="BP52" i="8"/>
  <c r="C72" i="2"/>
  <c r="BP52" i="6"/>
  <c r="BQ20" i="6"/>
  <c r="L78" i="2"/>
  <c r="BP20" i="7"/>
  <c r="L66" i="2"/>
  <c r="S80" i="2"/>
  <c r="Q61" i="2"/>
  <c r="Q76" i="2"/>
  <c r="P68" i="2"/>
  <c r="P63" i="2"/>
  <c r="Q62" i="2"/>
  <c r="Q75" i="2"/>
  <c r="P71" i="2"/>
  <c r="P65" i="2"/>
  <c r="P70" i="2"/>
  <c r="Q68" i="2"/>
  <c r="P77" i="2"/>
  <c r="P66" i="2"/>
  <c r="D78" i="2"/>
  <c r="T78" i="2" s="1"/>
  <c r="Q63" i="2"/>
  <c r="Q70" i="2"/>
  <c r="P62" i="2"/>
  <c r="P72" i="2"/>
  <c r="Q65" i="2"/>
  <c r="Q71" i="2"/>
  <c r="P64" i="2"/>
  <c r="P76" i="2"/>
  <c r="Q79" i="2"/>
  <c r="Q66" i="2"/>
  <c r="Q77" i="2"/>
  <c r="P67" i="2"/>
  <c r="P78" i="2"/>
  <c r="K63" i="2"/>
  <c r="K70" i="2"/>
  <c r="BP20" i="5"/>
  <c r="M79" i="2"/>
  <c r="K65" i="2"/>
  <c r="K71" i="2"/>
  <c r="L79" i="2"/>
  <c r="P79" i="2"/>
  <c r="N79" i="2"/>
  <c r="O79" i="2"/>
  <c r="BA31" i="8"/>
  <c r="N4" i="2" s="1"/>
  <c r="R79" i="2"/>
  <c r="I79" i="2"/>
  <c r="K64" i="2"/>
  <c r="K72" i="2"/>
  <c r="BA31" i="7"/>
  <c r="N25" i="2" s="1"/>
  <c r="K61" i="2"/>
  <c r="K76" i="2"/>
  <c r="BP20" i="6"/>
  <c r="E79" i="2"/>
  <c r="AF75" i="2"/>
  <c r="AU75" i="2" s="1"/>
  <c r="AD15" i="2" s="1"/>
  <c r="D79" i="2"/>
  <c r="K79" i="2"/>
  <c r="H79" i="2"/>
  <c r="K75" i="2"/>
  <c r="K67" i="2"/>
  <c r="K78" i="2"/>
  <c r="BQ52" i="8"/>
  <c r="F79" i="2"/>
  <c r="BP52" i="7"/>
  <c r="BP20" i="4"/>
  <c r="BA30" i="4"/>
  <c r="N31" i="2" s="1"/>
  <c r="BQ20" i="4"/>
  <c r="BQ20" i="7"/>
  <c r="BQ52" i="6"/>
  <c r="L70" i="2"/>
  <c r="D67" i="2"/>
  <c r="BA30" i="5"/>
  <c r="N10" i="2" s="1"/>
  <c r="BQ52" i="5"/>
  <c r="BQ20" i="5"/>
  <c r="L76" i="2"/>
  <c r="L64" i="2"/>
  <c r="D63" i="2"/>
  <c r="L77" i="2"/>
  <c r="D68" i="2"/>
  <c r="D70" i="2"/>
  <c r="L62" i="2"/>
  <c r="L72" i="2"/>
  <c r="L65" i="2"/>
  <c r="L71" i="2"/>
  <c r="D61" i="2"/>
  <c r="D72" i="2"/>
  <c r="D65" i="2"/>
  <c r="T65" i="2" s="1"/>
  <c r="D71" i="2"/>
  <c r="L75" i="2"/>
  <c r="L61" i="2"/>
  <c r="D76" i="2"/>
  <c r="D66" i="2"/>
  <c r="D77" i="2"/>
  <c r="D75" i="2"/>
  <c r="J75" i="2"/>
  <c r="J78" i="2"/>
  <c r="J76" i="2"/>
  <c r="J72" i="2"/>
  <c r="J77" i="2"/>
  <c r="J71" i="2"/>
  <c r="J70" i="2"/>
  <c r="J68" i="2"/>
  <c r="BQ20" i="8"/>
  <c r="J67" i="2"/>
  <c r="J61" i="2"/>
  <c r="J64" i="2"/>
  <c r="J62" i="2"/>
  <c r="J63" i="2"/>
  <c r="J66" i="2"/>
  <c r="J65" i="2"/>
  <c r="T53" i="2" l="1"/>
  <c r="AX74" i="2"/>
  <c r="Y41" i="2"/>
  <c r="T44" i="2"/>
  <c r="X44" i="2"/>
  <c r="Z44" i="2"/>
  <c r="Y44" i="2"/>
  <c r="T69" i="2"/>
  <c r="X69" i="2"/>
  <c r="U69" i="2"/>
  <c r="Y69" i="2"/>
  <c r="Z69" i="2"/>
  <c r="V69" i="2" s="1"/>
  <c r="T62" i="2"/>
  <c r="T76" i="2"/>
  <c r="T67" i="2"/>
  <c r="T72" i="2"/>
  <c r="T77" i="2"/>
  <c r="T64" i="2"/>
  <c r="Z64" i="2"/>
  <c r="T71" i="2"/>
  <c r="T74" i="2"/>
  <c r="Z76" i="2"/>
  <c r="Y43" i="2"/>
  <c r="Z68" i="2"/>
  <c r="Y57" i="2"/>
  <c r="Y40" i="2"/>
  <c r="Z65" i="2"/>
  <c r="Z66" i="2"/>
  <c r="Z74" i="2"/>
  <c r="Z47" i="2"/>
  <c r="Y50" i="2"/>
  <c r="X51" i="2"/>
  <c r="X57" i="2"/>
  <c r="V57" i="2" s="1"/>
  <c r="Y47" i="2"/>
  <c r="Y74" i="2"/>
  <c r="Z54" i="2"/>
  <c r="Y54" i="2"/>
  <c r="AU53" i="2"/>
  <c r="AH15" i="2" s="1"/>
  <c r="C120" i="2"/>
  <c r="I80" i="2"/>
  <c r="E80" i="2"/>
  <c r="AX46" i="2" s="1"/>
  <c r="G80" i="2"/>
  <c r="AX80" i="2" s="1"/>
  <c r="Y76" i="2"/>
  <c r="Z67" i="2"/>
  <c r="G58" i="2"/>
  <c r="E58" i="2"/>
  <c r="AX39" i="2" s="1"/>
  <c r="Y66" i="2"/>
  <c r="Y55" i="2"/>
  <c r="X66" i="2"/>
  <c r="Y70" i="2"/>
  <c r="Z70" i="2"/>
  <c r="Z40" i="2"/>
  <c r="Z55" i="2"/>
  <c r="Z72" i="2"/>
  <c r="Z78" i="2"/>
  <c r="Y67" i="2"/>
  <c r="Z75" i="2"/>
  <c r="Y75" i="2"/>
  <c r="H80" i="2"/>
  <c r="Y72" i="2"/>
  <c r="Z43" i="2"/>
  <c r="Z42" i="2"/>
  <c r="X48" i="2"/>
  <c r="U48" i="2" s="1"/>
  <c r="T51" i="2"/>
  <c r="Y52" i="2"/>
  <c r="Z56" i="2"/>
  <c r="Z50" i="2"/>
  <c r="Y42" i="2"/>
  <c r="T52" i="2"/>
  <c r="T46" i="2"/>
  <c r="Z57" i="2"/>
  <c r="Y53" i="2"/>
  <c r="T48" i="2"/>
  <c r="L58" i="2"/>
  <c r="AX43" i="2" s="1"/>
  <c r="Z45" i="2"/>
  <c r="C57" i="2"/>
  <c r="C58" i="2"/>
  <c r="T55" i="2"/>
  <c r="X55" i="2"/>
  <c r="Y45" i="2"/>
  <c r="Z51" i="2"/>
  <c r="Y51" i="2"/>
  <c r="X43" i="2"/>
  <c r="X47" i="2"/>
  <c r="X52" i="2"/>
  <c r="Z49" i="2"/>
  <c r="N58" i="2"/>
  <c r="Z41" i="2"/>
  <c r="X39" i="2"/>
  <c r="T39" i="2"/>
  <c r="H58" i="2"/>
  <c r="X40" i="2"/>
  <c r="K58" i="2"/>
  <c r="AX42" i="2" s="1"/>
  <c r="J58" i="2"/>
  <c r="AX41" i="2" s="1"/>
  <c r="I58" i="2"/>
  <c r="T45" i="2"/>
  <c r="X45" i="2"/>
  <c r="T49" i="2"/>
  <c r="X49" i="2"/>
  <c r="Y49" i="2"/>
  <c r="X42" i="2"/>
  <c r="X46" i="2"/>
  <c r="T50" i="2"/>
  <c r="X50" i="2"/>
  <c r="F58" i="2"/>
  <c r="AX40" i="2" s="1"/>
  <c r="Z39" i="2"/>
  <c r="T56" i="2"/>
  <c r="X56" i="2"/>
  <c r="P58" i="2"/>
  <c r="Z53" i="2"/>
  <c r="R58" i="2"/>
  <c r="Y56" i="2"/>
  <c r="T41" i="2"/>
  <c r="X41" i="2"/>
  <c r="Y39" i="2"/>
  <c r="O58" i="2"/>
  <c r="AX44" i="2" s="1"/>
  <c r="M58" i="2"/>
  <c r="Z52" i="2"/>
  <c r="T54" i="2"/>
  <c r="X54" i="2"/>
  <c r="Y48" i="2"/>
  <c r="Z48" i="2"/>
  <c r="Y46" i="2"/>
  <c r="Z46" i="2"/>
  <c r="Q58" i="2"/>
  <c r="X53" i="2"/>
  <c r="D58" i="2"/>
  <c r="T57" i="2"/>
  <c r="Z61" i="2"/>
  <c r="Z73" i="2"/>
  <c r="Y73" i="2"/>
  <c r="X73" i="2"/>
  <c r="T73" i="2"/>
  <c r="Y62" i="2"/>
  <c r="X74" i="2"/>
  <c r="Y61" i="2"/>
  <c r="Z63" i="2"/>
  <c r="Z62" i="2"/>
  <c r="Z71" i="2"/>
  <c r="Z77" i="2"/>
  <c r="Y77" i="2"/>
  <c r="Y63" i="2"/>
  <c r="F80" i="2"/>
  <c r="AX47" i="2" s="1"/>
  <c r="Y68" i="2"/>
  <c r="Y71" i="2"/>
  <c r="X61" i="2"/>
  <c r="X64" i="2"/>
  <c r="X62" i="2"/>
  <c r="U62" i="2" s="1"/>
  <c r="Y64" i="2"/>
  <c r="X63" i="2"/>
  <c r="U63" i="2" s="1"/>
  <c r="P80" i="2"/>
  <c r="M80" i="2"/>
  <c r="X68" i="2"/>
  <c r="X77" i="2"/>
  <c r="U77" i="2" s="1"/>
  <c r="O80" i="2"/>
  <c r="X78" i="2"/>
  <c r="Y78" i="2"/>
  <c r="X75" i="2"/>
  <c r="N80" i="2"/>
  <c r="K80" i="2"/>
  <c r="Q80" i="2"/>
  <c r="Y65" i="2"/>
  <c r="X67" i="2"/>
  <c r="U67" i="2" s="1"/>
  <c r="X70" i="2"/>
  <c r="U70" i="2" s="1"/>
  <c r="T66" i="2"/>
  <c r="T68" i="2"/>
  <c r="X76" i="2"/>
  <c r="R80" i="2"/>
  <c r="C79" i="2"/>
  <c r="C80" i="2"/>
  <c r="Y79" i="2"/>
  <c r="Z79" i="2"/>
  <c r="X79" i="2"/>
  <c r="T79" i="2"/>
  <c r="T61" i="2"/>
  <c r="X65" i="2"/>
  <c r="U65" i="2" s="1"/>
  <c r="L80" i="2"/>
  <c r="X71" i="2"/>
  <c r="T70" i="2"/>
  <c r="D80" i="2"/>
  <c r="X72" i="2"/>
  <c r="T63" i="2"/>
  <c r="T75" i="2"/>
  <c r="J80" i="2"/>
  <c r="AX48" i="2" s="1"/>
  <c r="U44" i="2" l="1"/>
  <c r="V44" i="2"/>
  <c r="R120" i="2"/>
  <c r="AX51" i="2"/>
  <c r="Q120" i="2"/>
  <c r="AX50" i="2"/>
  <c r="P120" i="2"/>
  <c r="AX49" i="2"/>
  <c r="AX58" i="2"/>
  <c r="V51" i="2"/>
  <c r="V64" i="2"/>
  <c r="AD11" i="2"/>
  <c r="L120" i="2"/>
  <c r="V72" i="2"/>
  <c r="V61" i="2"/>
  <c r="U57" i="2"/>
  <c r="V76" i="2"/>
  <c r="V75" i="2"/>
  <c r="V71" i="2"/>
  <c r="V68" i="2"/>
  <c r="V66" i="2"/>
  <c r="V78" i="2"/>
  <c r="U51" i="2"/>
  <c r="G81" i="2"/>
  <c r="AH11" i="2"/>
  <c r="AD12" i="2"/>
  <c r="O120" i="2"/>
  <c r="AH10" i="2"/>
  <c r="G103" i="2"/>
  <c r="AD13" i="2"/>
  <c r="AD10" i="2"/>
  <c r="M120" i="2"/>
  <c r="AH12" i="2"/>
  <c r="AH13" i="2"/>
  <c r="U66" i="2"/>
  <c r="V48" i="2"/>
  <c r="V53" i="2"/>
  <c r="U53" i="2"/>
  <c r="V46" i="2"/>
  <c r="U46" i="2"/>
  <c r="U42" i="2"/>
  <c r="V42" i="2"/>
  <c r="U52" i="2"/>
  <c r="V52" i="2"/>
  <c r="U56" i="2"/>
  <c r="V56" i="2"/>
  <c r="U40" i="2"/>
  <c r="V40" i="2"/>
  <c r="U54" i="2"/>
  <c r="V54" i="2"/>
  <c r="U50" i="2"/>
  <c r="V50" i="2"/>
  <c r="T58" i="2"/>
  <c r="AH14" i="2" s="1"/>
  <c r="Y58" i="2"/>
  <c r="U55" i="2"/>
  <c r="V55" i="2"/>
  <c r="U41" i="2"/>
  <c r="V41" i="2"/>
  <c r="Z58" i="2"/>
  <c r="U47" i="2"/>
  <c r="V47" i="2"/>
  <c r="U49" i="2"/>
  <c r="V49" i="2"/>
  <c r="V45" i="2"/>
  <c r="U45" i="2"/>
  <c r="U39" i="2"/>
  <c r="V39" i="2"/>
  <c r="X58" i="2"/>
  <c r="V43" i="2"/>
  <c r="U43" i="2"/>
  <c r="V74" i="2"/>
  <c r="U74" i="2"/>
  <c r="V73" i="2"/>
  <c r="U73" i="2"/>
  <c r="U61" i="2"/>
  <c r="V62" i="2"/>
  <c r="U64" i="2"/>
  <c r="V63" i="2"/>
  <c r="U68" i="2"/>
  <c r="V77" i="2"/>
  <c r="V67" i="2"/>
  <c r="V70" i="2"/>
  <c r="U78" i="2"/>
  <c r="Z80" i="2"/>
  <c r="U75" i="2"/>
  <c r="Y80" i="2"/>
  <c r="U76" i="2"/>
  <c r="V79" i="2"/>
  <c r="U79" i="2"/>
  <c r="V65" i="2"/>
  <c r="X80" i="2"/>
  <c r="U80" i="2" s="1"/>
  <c r="T80" i="2"/>
  <c r="AD14" i="2" s="1"/>
  <c r="U71" i="2"/>
  <c r="U72" i="2"/>
  <c r="U58" i="2" l="1"/>
  <c r="V58" i="2"/>
  <c r="V80" i="2"/>
  <c r="AC3" i="2" l="1"/>
</calcChain>
</file>

<file path=xl/sharedStrings.xml><?xml version="1.0" encoding="utf-8"?>
<sst xmlns="http://schemas.openxmlformats.org/spreadsheetml/2006/main" count="1196" uniqueCount="148">
  <si>
    <t>G</t>
  </si>
  <si>
    <t>AB</t>
  </si>
  <si>
    <t>R</t>
  </si>
  <si>
    <t>H</t>
  </si>
  <si>
    <t>RBI</t>
  </si>
  <si>
    <t>2B</t>
  </si>
  <si>
    <t>3B</t>
  </si>
  <si>
    <t>HR</t>
  </si>
  <si>
    <t>BB</t>
  </si>
  <si>
    <t>K</t>
  </si>
  <si>
    <t>SB</t>
  </si>
  <si>
    <t>CS</t>
  </si>
  <si>
    <t>SF</t>
  </si>
  <si>
    <t>SAC</t>
  </si>
  <si>
    <t>DP</t>
  </si>
  <si>
    <t>E</t>
  </si>
  <si>
    <t>PA</t>
  </si>
  <si>
    <t>OB</t>
  </si>
  <si>
    <t>TB</t>
  </si>
  <si>
    <t>Runs</t>
  </si>
  <si>
    <t>Hits</t>
  </si>
  <si>
    <t>Totals</t>
  </si>
  <si>
    <t>GS</t>
  </si>
  <si>
    <t>CG</t>
  </si>
  <si>
    <t>ER</t>
  </si>
  <si>
    <t>W</t>
  </si>
  <si>
    <t>L</t>
  </si>
  <si>
    <t>SV</t>
  </si>
  <si>
    <t>SHO</t>
  </si>
  <si>
    <t>ERA</t>
  </si>
  <si>
    <t>WHIP</t>
  </si>
  <si>
    <t>WP</t>
  </si>
  <si>
    <t>BI</t>
  </si>
  <si>
    <t>HB</t>
  </si>
  <si>
    <t>Pitchers</t>
  </si>
  <si>
    <t>Sh</t>
  </si>
  <si>
    <t>Sv</t>
  </si>
  <si>
    <t>SH</t>
  </si>
  <si>
    <t>Pos</t>
  </si>
  <si>
    <t>Subs</t>
  </si>
  <si>
    <t>LOB</t>
  </si>
  <si>
    <t>GAME ENTRY</t>
  </si>
  <si>
    <t>Names</t>
  </si>
  <si>
    <t>PITCHERS:</t>
  </si>
  <si>
    <t>same as VISITOR STATS</t>
  </si>
  <si>
    <t>LEFT column box of each inning</t>
  </si>
  <si>
    <t>MIDDLE column box of each inning</t>
  </si>
  <si>
    <t>RIGHT column box of each inning</t>
  </si>
  <si>
    <t>OBSTRUCT as: ob</t>
  </si>
  <si>
    <t>D</t>
  </si>
  <si>
    <t>Grd</t>
  </si>
  <si>
    <t>Df</t>
  </si>
  <si>
    <t>AVG</t>
  </si>
  <si>
    <t>OBP</t>
  </si>
  <si>
    <t>SLG</t>
  </si>
  <si>
    <t>Def w/o P &gt;</t>
  </si>
  <si>
    <t>BK</t>
  </si>
  <si>
    <t>NOTE ****</t>
  </si>
  <si>
    <t>Upper or lower case doesn't matter</t>
  </si>
  <si>
    <t>G1</t>
  </si>
  <si>
    <t>G2</t>
  </si>
  <si>
    <t>G3</t>
  </si>
  <si>
    <t>G4</t>
  </si>
  <si>
    <t>G5</t>
  </si>
  <si>
    <t>enter data &amp; press enter OR</t>
  </si>
  <si>
    <t>press F9 to roll</t>
  </si>
  <si>
    <t>1*$</t>
  </si>
  <si>
    <t>1*</t>
  </si>
  <si>
    <t>8&amp;9=1b</t>
  </si>
  <si>
    <t>SIP</t>
  </si>
  <si>
    <t>RIP</t>
  </si>
  <si>
    <t>TOTALS</t>
  </si>
  <si>
    <t>XBH</t>
  </si>
  <si>
    <t>Average</t>
  </si>
  <si>
    <t>Homers</t>
  </si>
  <si>
    <t>SLOW</t>
  </si>
  <si>
    <r>
      <rPr>
        <sz val="8"/>
        <rFont val="Verdana"/>
        <family val="2"/>
      </rPr>
      <t>*</t>
    </r>
    <r>
      <rPr>
        <sz val="7"/>
        <rFont val="Verdana"/>
        <family val="2"/>
      </rPr>
      <t xml:space="preserve"> = 2 outs, 2 bases</t>
    </r>
  </si>
  <si>
    <r>
      <rPr>
        <sz val="8"/>
        <rFont val="Verdana"/>
        <family val="2"/>
      </rPr>
      <t>$</t>
    </r>
    <r>
      <rPr>
        <sz val="7"/>
        <rFont val="Verdana"/>
        <family val="2"/>
      </rPr>
      <t xml:space="preserve"> = 2 outs, 2 bases &amp; SB</t>
    </r>
  </si>
  <si>
    <t>IBB</t>
  </si>
  <si>
    <t>ghost runner</t>
  </si>
  <si>
    <t>BALK - to 2nd</t>
  </si>
  <si>
    <t>WP - to 2nd</t>
  </si>
  <si>
    <t>WP - to 3rd</t>
  </si>
  <si>
    <t>SB - 2nd</t>
  </si>
  <si>
    <t>SB - 3rd</t>
  </si>
  <si>
    <t>SAC FLY: SF or SF7 etc</t>
  </si>
  <si>
    <t>LP</t>
  </si>
  <si>
    <t>Visitor</t>
  </si>
  <si>
    <t>Home</t>
  </si>
  <si>
    <t>You need to manually enter everything except game played in columns BW thru CO</t>
  </si>
  <si>
    <t>Enter team names on RECAP TAB where it's grayed (AD2)(AD4) &amp; it will auto fill team name into game tabs</t>
  </si>
  <si>
    <t>while both columns highlighted, right click &amp; at bottom of popup menu select "unhide" for innings 10-15</t>
  </si>
  <si>
    <t>PITCHERS: make sure the pitcher names EXACTLY match names entered in the games area column BS</t>
  </si>
  <si>
    <t>HITTERS: make sure lineup names EXACTLY match names you entered in the games area column B</t>
  </si>
  <si>
    <t>don't put anything in the stats area - it auto entries into those areas based on the name you will enter in columns B &amp; AI</t>
  </si>
  <si>
    <t>Comment &gt;&gt;</t>
  </si>
  <si>
    <t>Team ShO</t>
  </si>
  <si>
    <t>.. .. if you need to change something in other games just type over the copied entry</t>
  </si>
  <si>
    <t>RECAP &amp; STATS TAB</t>
  </si>
  <si>
    <t>Put cursor on very top row and left click colum AE &amp; hold it while you drag it over column AX so both are highlighted, then:</t>
  </si>
  <si>
    <t>Bat around</t>
  </si>
  <si>
    <t>Extra Inngs</t>
  </si>
  <si>
    <t>Visitor stats</t>
  </si>
  <si>
    <t>Home stats</t>
  </si>
  <si>
    <t xml:space="preserve"> (X=doesn't match home stats)</t>
  </si>
  <si>
    <t xml:space="preserve"> (X=doesn't match visitor stats)</t>
  </si>
  <si>
    <r>
      <rPr>
        <sz val="8"/>
        <rFont val="Verdana"/>
        <family val="2"/>
      </rPr>
      <t xml:space="preserve">&lt; </t>
    </r>
    <r>
      <rPr>
        <sz val="7"/>
        <rFont val="Verdana"/>
        <family val="2"/>
      </rPr>
      <t>UNEARNED RUNS</t>
    </r>
  </si>
  <si>
    <t>Tm ShO</t>
  </si>
  <si>
    <t>HOME RUNS</t>
  </si>
  <si>
    <r>
      <t xml:space="preserve">Manually enter lineups/position/def value in G1 (that lineup will copy into g2,g3,g4 </t>
    </r>
    <r>
      <rPr>
        <b/>
        <sz val="8"/>
        <color rgb="FFFF0000"/>
        <rFont val="Verdana"/>
        <family val="2"/>
      </rPr>
      <t>AND NOT g5</t>
    </r>
    <r>
      <rPr>
        <sz val="8"/>
        <color rgb="FF0000FF"/>
        <rFont val="Verdana"/>
        <family val="2"/>
      </rPr>
      <t>)</t>
    </r>
  </si>
  <si>
    <t>#1 THING:</t>
  </si>
  <si>
    <r>
      <t xml:space="preserve">.. .. </t>
    </r>
    <r>
      <rPr>
        <b/>
        <sz val="8"/>
        <color rgb="FF0000FF"/>
        <rFont val="Verdana"/>
        <family val="2"/>
      </rPr>
      <t>g5</t>
    </r>
    <r>
      <rPr>
        <sz val="8"/>
        <color rgb="FF0000FF"/>
        <rFont val="Verdana"/>
        <family val="2"/>
      </rPr>
      <t>: if you need a fifth game, copy/paste lineup or manually enter that lineup</t>
    </r>
  </si>
  <si>
    <t>Manually enter pitcher names and grade/defense</t>
  </si>
  <si>
    <t>UNEARNED RUNS: Enter the number of unearned runs in Row 20 or 52 yellow box for that inning</t>
  </si>
  <si>
    <t>Box score - Auto fillins:</t>
  </si>
  <si>
    <t>Line score</t>
  </si>
  <si>
    <t>Pitcher: winner, loser &amp; save if needed</t>
  </si>
  <si>
    <t>Homers: Team total AND batters who hit them</t>
  </si>
  <si>
    <t xml:space="preserve"> 1 for run scored</t>
  </si>
  <si>
    <t xml:space="preserve"> cs (caught stealing)</t>
  </si>
  <si>
    <t xml:space="preserve"> po (picked off/out stretching x)</t>
  </si>
  <si>
    <t xml:space="preserve"> number of RBI (1 to 4)</t>
  </si>
  <si>
    <t>HOMER: HR</t>
  </si>
  <si>
    <t>TRIPLE: 3B</t>
  </si>
  <si>
    <t>DOUBLE: 2B</t>
  </si>
  <si>
    <t>SINGLE: 1B</t>
  </si>
  <si>
    <t>SINGLE &amp; steal: 1Bsb</t>
  </si>
  <si>
    <t>DOUBLE &amp; steal: 2Bsb</t>
  </si>
  <si>
    <t>Walks: bb</t>
  </si>
  <si>
    <t>IBB: ibb</t>
  </si>
  <si>
    <t>HBP: hb or hbp</t>
  </si>
  <si>
    <t>SB: 1bsb (or 2bsb if second steal)</t>
  </si>
  <si>
    <t>SB not part of AB: just add sb to original entry</t>
  </si>
  <si>
    <t>SAC BUNT: SAC or SAC13, SAC 54 etc</t>
  </si>
  <si>
    <t>STRIKEOUT: k</t>
  </si>
  <si>
    <t>Groundouts: 43 or 4-3 or "go" or simply "x"</t>
  </si>
  <si>
    <t>Flyout: 9 or fo9 or f9 or p6 or simply "x"</t>
  </si>
  <si>
    <t>Fielders CHOICE: fc or fc54 or fc46 etc</t>
  </si>
  <si>
    <t>ERRORS: E-6 or e6 and you'll need to manually enter 1 (or more) into the error column BO for that fielder in that game</t>
  </si>
  <si>
    <t>change inning number at top of next inning (row 1 or 33) and innings that follow</t>
  </si>
  <si>
    <t>EXTRA INNINGS: manually enter, the innings/scoring in column L</t>
  </si>
  <si>
    <t>NOTE 2: stat error notices in column AX go away when it balances</t>
  </si>
  <si>
    <t>DOUBLE PLAYS: dp463 etc (if not GiDP then xdp64 or xdp92 etc - so it doesn't count for player stat DPs)</t>
  </si>
  <si>
    <t xml:space="preserve"> ob (out on bases/stretching)</t>
  </si>
  <si>
    <t>Anything you enter in batters line will add one to AB except: bb, ibb, hb, cs, po, sf, sh, ob, sb</t>
  </si>
  <si>
    <t>SP</t>
  </si>
  <si>
    <t>SERIES COMMENT</t>
  </si>
  <si>
    <t>NOTE 1: enter names below and it will retreive data for that player (if the spelling matches)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</si>
</sst>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"/>
    <numFmt numFmtId="165" formatCode="0.0"/>
    <numFmt numFmtId="166" formatCode="000"/>
  </numFmts>
  <fonts count="40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8"/>
      <name val="Calibri"/>
      <family val="2"/>
    </font>
    <font>
      <b/>
      <sz val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7"/>
      <name val="Verdana"/>
      <family val="2"/>
    </font>
    <font>
      <sz val="8"/>
      <color rgb="FFC00000"/>
      <name val="Verdana"/>
      <family val="2"/>
    </font>
    <font>
      <sz val="6"/>
      <name val="Verdana"/>
      <family val="2"/>
    </font>
    <font>
      <sz val="8"/>
      <color rgb="FF0000FF"/>
      <name val="Segoe UI"/>
      <family val="2"/>
    </font>
    <font>
      <sz val="8"/>
      <color indexed="60"/>
      <name val="Verdana"/>
      <family val="2"/>
    </font>
    <font>
      <sz val="8"/>
      <color rgb="FFFF0000"/>
      <name val="Verdana"/>
      <family val="2"/>
    </font>
    <font>
      <sz val="8"/>
      <color theme="0" tint="-0.14999847407452621"/>
      <name val="Verdana"/>
      <family val="2"/>
    </font>
    <font>
      <sz val="12"/>
      <color theme="0" tint="-0.14999847407452621"/>
      <name val="Verdana"/>
      <family val="2"/>
    </font>
    <font>
      <sz val="8"/>
      <color theme="0" tint="-0.249977111117893"/>
      <name val="Verdana"/>
      <family val="2"/>
    </font>
    <font>
      <sz val="7"/>
      <color rgb="FFC00000"/>
      <name val="Verdana"/>
      <family val="2"/>
    </font>
    <font>
      <sz val="8"/>
      <color rgb="FF0000FF"/>
      <name val="Verdana"/>
      <family val="2"/>
    </font>
    <font>
      <u/>
      <sz val="8"/>
      <color theme="1"/>
      <name val="Verdana"/>
      <family val="2"/>
    </font>
    <font>
      <b/>
      <sz val="8"/>
      <color rgb="FFFF0000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sz val="7.5"/>
      <name val="Verdana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8"/>
      <color rgb="FFC00000"/>
      <name val="Verdana"/>
      <family val="2"/>
    </font>
    <font>
      <sz val="8"/>
      <color theme="1"/>
      <name val="Arial Unicode MS"/>
      <family val="2"/>
    </font>
    <font>
      <sz val="12"/>
      <name val="Verdana"/>
      <family val="2"/>
    </font>
    <font>
      <sz val="8"/>
      <color theme="0" tint="-0.34998626667073579"/>
      <name val="Verdana"/>
      <family val="2"/>
    </font>
    <font>
      <b/>
      <sz val="8"/>
      <color rgb="FF0000FF"/>
      <name val="Verdana"/>
      <family val="2"/>
    </font>
    <font>
      <sz val="18"/>
      <color theme="0"/>
      <name val="Verdana"/>
      <family val="2"/>
    </font>
    <font>
      <b/>
      <sz val="8"/>
      <color theme="1"/>
      <name val="Verdana"/>
      <family val="2"/>
    </font>
    <font>
      <u/>
      <sz val="8"/>
      <color rgb="FFC00000"/>
      <name val="Verdana"/>
      <family val="2"/>
    </font>
    <font>
      <sz val="10"/>
      <color rgb="FFC00000"/>
      <name val="Verdana"/>
      <family val="2"/>
    </font>
    <font>
      <b/>
      <sz val="10"/>
      <color rgb="FFFF0000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rgb="FFFFC000"/>
        </stop>
        <stop position="1">
          <color theme="0" tint="-5.0965910824915313E-2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99"/>
        <bgColor indexed="64"/>
      </patternFill>
    </fill>
    <fill>
      <gradientFill>
        <stop position="0">
          <color theme="0" tint="-0.1490218817712943"/>
        </stop>
        <stop position="1">
          <color rgb="FFCCFF99"/>
        </stop>
      </gradient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0000FF"/>
      </right>
      <top/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/>
      <top/>
      <bottom/>
      <diagonal/>
    </border>
    <border>
      <left/>
      <right/>
      <top/>
      <bottom style="thin">
        <color rgb="FFC00000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241">
    <xf numFmtId="0" fontId="0" fillId="0" borderId="0" xfId="0"/>
    <xf numFmtId="0" fontId="7" fillId="0" borderId="0" xfId="0" applyFont="1" applyAlignment="1">
      <alignment horizontal="right" vertical="center"/>
    </xf>
    <xf numFmtId="1" fontId="8" fillId="0" borderId="0" xfId="0" applyNumberFormat="1" applyFont="1" applyAlignment="1" applyProtection="1">
      <alignment vertical="center"/>
      <protection locked="0"/>
    </xf>
    <xf numFmtId="1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horizontal="right" vertical="center"/>
      <protection locked="0"/>
    </xf>
    <xf numFmtId="2" fontId="8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1" fontId="7" fillId="0" borderId="0" xfId="0" applyNumberFormat="1" applyFont="1" applyAlignment="1" applyProtection="1">
      <alignment vertical="center"/>
      <protection locked="0"/>
    </xf>
    <xf numFmtId="1" fontId="7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15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1" fontId="8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left" vertical="center"/>
    </xf>
    <xf numFmtId="1" fontId="15" fillId="3" borderId="17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8" fillId="0" borderId="0" xfId="0" quotePrefix="1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14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1" fontId="13" fillId="0" borderId="18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left" vertical="center"/>
    </xf>
    <xf numFmtId="165" fontId="8" fillId="0" borderId="16" xfId="0" applyNumberFormat="1" applyFont="1" applyBorder="1" applyAlignment="1">
      <alignment horizontal="center" vertical="center"/>
    </xf>
    <xf numFmtId="1" fontId="13" fillId="0" borderId="0" xfId="0" applyNumberFormat="1" applyFont="1" applyAlignment="1" applyProtection="1">
      <alignment horizontal="right" vertical="center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1" fontId="20" fillId="0" borderId="0" xfId="0" applyNumberFormat="1" applyFont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66" fontId="8" fillId="0" borderId="0" xfId="0" applyNumberFormat="1" applyFont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1" fontId="13" fillId="0" borderId="7" xfId="0" applyNumberFormat="1" applyFont="1" applyBorder="1" applyAlignment="1" applyProtection="1">
      <alignment horizontal="center" vertical="center"/>
      <protection locked="0"/>
    </xf>
    <xf numFmtId="164" fontId="13" fillId="0" borderId="7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2" fontId="8" fillId="0" borderId="0" xfId="0" applyNumberFormat="1" applyFont="1" applyAlignment="1" applyProtection="1">
      <alignment vertical="center"/>
      <protection locked="0"/>
    </xf>
    <xf numFmtId="2" fontId="7" fillId="0" borderId="0" xfId="0" applyNumberFormat="1" applyFont="1" applyAlignment="1">
      <alignment vertical="center"/>
    </xf>
    <xf numFmtId="1" fontId="8" fillId="0" borderId="19" xfId="0" applyNumberFormat="1" applyFont="1" applyBorder="1" applyAlignment="1">
      <alignment horizontal="center" vertical="center"/>
    </xf>
    <xf numFmtId="1" fontId="13" fillId="0" borderId="20" xfId="0" applyNumberFormat="1" applyFont="1" applyBorder="1" applyAlignment="1" applyProtection="1">
      <alignment horizontal="center" vertical="center"/>
      <protection locked="0"/>
    </xf>
    <xf numFmtId="165" fontId="8" fillId="0" borderId="21" xfId="0" applyNumberFormat="1" applyFont="1" applyBorder="1" applyAlignment="1" applyProtection="1">
      <alignment horizontal="right" vertical="center"/>
      <protection locked="0"/>
    </xf>
    <xf numFmtId="1" fontId="13" fillId="0" borderId="0" xfId="0" applyNumberFormat="1" applyFont="1" applyAlignment="1" applyProtection="1">
      <alignment vertical="center"/>
      <protection locked="0"/>
    </xf>
    <xf numFmtId="1" fontId="20" fillId="0" borderId="0" xfId="0" applyNumberFormat="1" applyFont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1" fontId="8" fillId="3" borderId="0" xfId="0" applyNumberFormat="1" applyFont="1" applyFill="1" applyAlignment="1">
      <alignment horizontal="center" vertical="center"/>
    </xf>
    <xf numFmtId="1" fontId="13" fillId="0" borderId="7" xfId="0" applyNumberFormat="1" applyFont="1" applyBorder="1" applyAlignment="1" applyProtection="1">
      <alignment vertical="center"/>
      <protection locked="0"/>
    </xf>
    <xf numFmtId="1" fontId="13" fillId="0" borderId="7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0" fillId="6" borderId="14" xfId="0" applyFont="1" applyFill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9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8" fillId="0" borderId="8" xfId="0" applyNumberFormat="1" applyFont="1" applyBorder="1" applyAlignment="1">
      <alignment vertical="center"/>
    </xf>
    <xf numFmtId="49" fontId="8" fillId="0" borderId="13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165" fontId="20" fillId="0" borderId="0" xfId="0" applyNumberFormat="1" applyFont="1" applyAlignment="1">
      <alignment horizontal="right" vertical="center"/>
    </xf>
    <xf numFmtId="0" fontId="13" fillId="9" borderId="0" xfId="0" applyFont="1" applyFill="1" applyAlignment="1">
      <alignment vertical="center"/>
    </xf>
    <xf numFmtId="165" fontId="15" fillId="3" borderId="0" xfId="0" applyNumberFormat="1" applyFont="1" applyFill="1" applyAlignment="1">
      <alignment horizontal="center" vertical="center"/>
    </xf>
    <xf numFmtId="165" fontId="8" fillId="0" borderId="0" xfId="0" applyNumberFormat="1" applyFont="1" applyAlignment="1" applyProtection="1">
      <alignment horizontal="right" vertical="center"/>
      <protection locked="0"/>
    </xf>
    <xf numFmtId="165" fontId="13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8" fillId="8" borderId="26" xfId="0" applyFont="1" applyFill="1" applyBorder="1" applyAlignment="1">
      <alignment horizontal="left" vertical="center"/>
    </xf>
    <xf numFmtId="0" fontId="17" fillId="8" borderId="3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1" fontId="17" fillId="8" borderId="15" xfId="0" applyNumberFormat="1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6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9" fillId="0" borderId="0" xfId="0" applyFont="1" applyAlignment="1">
      <alignment horizontal="left"/>
    </xf>
    <xf numFmtId="44" fontId="29" fillId="12" borderId="2" xfId="1" applyFont="1" applyFill="1" applyBorder="1" applyAlignment="1">
      <alignment horizontal="center"/>
    </xf>
    <xf numFmtId="0" fontId="29" fillId="11" borderId="2" xfId="0" applyFont="1" applyFill="1" applyBorder="1" applyAlignment="1">
      <alignment horizontal="center"/>
    </xf>
    <xf numFmtId="44" fontId="29" fillId="13" borderId="2" xfId="1" applyFont="1" applyFill="1" applyBorder="1" applyAlignment="1">
      <alignment horizontal="center"/>
    </xf>
    <xf numFmtId="0" fontId="29" fillId="6" borderId="2" xfId="0" applyFont="1" applyFill="1" applyBorder="1" applyAlignment="1">
      <alignment horizontal="left"/>
    </xf>
    <xf numFmtId="0" fontId="29" fillId="14" borderId="2" xfId="0" quotePrefix="1" applyFont="1" applyFill="1" applyBorder="1" applyAlignment="1">
      <alignment horizontal="left"/>
    </xf>
    <xf numFmtId="0" fontId="8" fillId="8" borderId="0" xfId="0" applyFont="1" applyFill="1" applyAlignment="1">
      <alignment horizontal="left" vertical="center"/>
    </xf>
    <xf numFmtId="0" fontId="30" fillId="0" borderId="0" xfId="0" applyFont="1" applyAlignment="1">
      <alignment vertical="center"/>
    </xf>
    <xf numFmtId="44" fontId="29" fillId="10" borderId="2" xfId="1" applyFont="1" applyFill="1" applyBorder="1" applyAlignment="1">
      <alignment horizontal="center"/>
    </xf>
    <xf numFmtId="0" fontId="31" fillId="0" borderId="0" xfId="0" applyFont="1"/>
    <xf numFmtId="0" fontId="3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8" borderId="0" xfId="0" applyFont="1" applyFill="1" applyAlignment="1">
      <alignment vertical="center"/>
    </xf>
    <xf numFmtId="0" fontId="8" fillId="8" borderId="27" xfId="0" applyFont="1" applyFill="1" applyBorder="1" applyAlignment="1">
      <alignment vertical="center"/>
    </xf>
    <xf numFmtId="0" fontId="7" fillId="8" borderId="0" xfId="0" applyFont="1" applyFill="1" applyAlignment="1">
      <alignment vertical="center"/>
    </xf>
    <xf numFmtId="0" fontId="8" fillId="0" borderId="0" xfId="0" applyFont="1" applyAlignment="1">
      <alignment horizontal="right"/>
    </xf>
    <xf numFmtId="0" fontId="29" fillId="15" borderId="2" xfId="0" quotePrefix="1" applyFont="1" applyFill="1" applyBorder="1" applyAlignment="1">
      <alignment horizontal="left"/>
    </xf>
    <xf numFmtId="0" fontId="7" fillId="8" borderId="28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right" vertical="center"/>
    </xf>
    <xf numFmtId="0" fontId="8" fillId="0" borderId="32" xfId="0" applyFont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 applyProtection="1">
      <alignment vertical="center"/>
      <protection locked="0"/>
    </xf>
    <xf numFmtId="1" fontId="8" fillId="4" borderId="0" xfId="0" applyNumberFormat="1" applyFont="1" applyFill="1" applyAlignment="1" applyProtection="1">
      <alignment horizontal="center" vertical="center"/>
      <protection locked="0"/>
    </xf>
    <xf numFmtId="1" fontId="8" fillId="4" borderId="21" xfId="0" applyNumberFormat="1" applyFont="1" applyFill="1" applyBorder="1" applyAlignment="1" applyProtection="1">
      <alignment horizontal="center" vertical="center"/>
      <protection locked="0"/>
    </xf>
    <xf numFmtId="0" fontId="8" fillId="17" borderId="10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18" borderId="1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" fontId="20" fillId="3" borderId="0" xfId="0" applyNumberFormat="1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0" fillId="3" borderId="4" xfId="0" applyFont="1" applyFill="1" applyBorder="1" applyAlignment="1">
      <alignment vertical="center"/>
    </xf>
    <xf numFmtId="0" fontId="13" fillId="19" borderId="0" xfId="0" applyFont="1" applyFill="1" applyAlignment="1">
      <alignment vertical="center"/>
    </xf>
    <xf numFmtId="0" fontId="8" fillId="19" borderId="0" xfId="0" applyFont="1" applyFill="1" applyAlignment="1">
      <alignment vertical="center"/>
    </xf>
    <xf numFmtId="0" fontId="37" fillId="19" borderId="0" xfId="0" applyFont="1" applyFill="1" applyAlignment="1">
      <alignment horizontal="right" vertical="center"/>
    </xf>
    <xf numFmtId="0" fontId="8" fillId="19" borderId="33" xfId="0" applyFont="1" applyFill="1" applyBorder="1" applyAlignment="1">
      <alignment horizontal="center" vertical="center"/>
    </xf>
    <xf numFmtId="0" fontId="8" fillId="19" borderId="34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9" fillId="0" borderId="35" xfId="0" applyFont="1" applyBorder="1" applyAlignment="1">
      <alignment vertical="center" wrapText="1"/>
    </xf>
    <xf numFmtId="0" fontId="8" fillId="0" borderId="36" xfId="0" applyFont="1" applyBorder="1" applyAlignment="1">
      <alignment horizontal="left" vertical="center"/>
    </xf>
    <xf numFmtId="0" fontId="9" fillId="0" borderId="36" xfId="0" applyFont="1" applyBorder="1" applyAlignment="1">
      <alignment vertical="center" wrapText="1"/>
    </xf>
    <xf numFmtId="0" fontId="13" fillId="19" borderId="37" xfId="0" applyFont="1" applyFill="1" applyBorder="1" applyAlignment="1">
      <alignment vertical="center"/>
    </xf>
    <xf numFmtId="0" fontId="8" fillId="17" borderId="10" xfId="0" applyFont="1" applyFill="1" applyBorder="1" applyAlignment="1">
      <alignment vertical="center"/>
    </xf>
    <xf numFmtId="0" fontId="17" fillId="20" borderId="0" xfId="0" applyFont="1" applyFill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7" fillId="20" borderId="0" xfId="0" applyFont="1" applyFill="1" applyAlignment="1">
      <alignment horizontal="center" vertical="center"/>
    </xf>
    <xf numFmtId="0" fontId="8" fillId="20" borderId="0" xfId="0" applyFont="1" applyFill="1" applyAlignment="1">
      <alignment vertical="center"/>
    </xf>
    <xf numFmtId="0" fontId="7" fillId="20" borderId="0" xfId="0" applyFont="1" applyFill="1" applyAlignment="1">
      <alignment vertical="center"/>
    </xf>
    <xf numFmtId="0" fontId="30" fillId="0" borderId="2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" fontId="17" fillId="0" borderId="0" xfId="0" applyNumberFormat="1" applyFont="1" applyAlignment="1">
      <alignment vertical="center"/>
    </xf>
    <xf numFmtId="0" fontId="9" fillId="8" borderId="0" xfId="0" applyFont="1" applyFill="1" applyAlignment="1">
      <alignment vertical="center" wrapText="1"/>
    </xf>
    <xf numFmtId="2" fontId="8" fillId="8" borderId="10" xfId="0" applyNumberFormat="1" applyFont="1" applyFill="1" applyBorder="1" applyAlignment="1">
      <alignment horizontal="center" vertical="center"/>
    </xf>
    <xf numFmtId="2" fontId="8" fillId="8" borderId="12" xfId="0" applyNumberFormat="1" applyFont="1" applyFill="1" applyBorder="1" applyAlignment="1">
      <alignment horizontal="center" vertical="center"/>
    </xf>
    <xf numFmtId="1" fontId="8" fillId="8" borderId="0" xfId="0" applyNumberFormat="1" applyFont="1" applyFill="1" applyAlignment="1">
      <alignment horizontal="center" vertical="center"/>
    </xf>
    <xf numFmtId="1" fontId="8" fillId="8" borderId="14" xfId="0" applyNumberFormat="1" applyFont="1" applyFill="1" applyBorder="1" applyAlignment="1">
      <alignment horizontal="center" vertical="center"/>
    </xf>
    <xf numFmtId="166" fontId="8" fillId="8" borderId="0" xfId="0" applyNumberFormat="1" applyFont="1" applyFill="1" applyAlignment="1">
      <alignment horizontal="center" vertical="center"/>
    </xf>
    <xf numFmtId="166" fontId="8" fillId="8" borderId="14" xfId="0" applyNumberFormat="1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2" fontId="8" fillId="8" borderId="13" xfId="0" applyNumberFormat="1" applyFont="1" applyFill="1" applyBorder="1" applyAlignment="1">
      <alignment horizontal="center" vertical="center"/>
    </xf>
    <xf numFmtId="1" fontId="8" fillId="8" borderId="2" xfId="0" applyNumberFormat="1" applyFont="1" applyFill="1" applyBorder="1" applyAlignment="1">
      <alignment horizontal="center" vertical="center"/>
    </xf>
    <xf numFmtId="166" fontId="8" fillId="8" borderId="2" xfId="0" applyNumberFormat="1" applyFont="1" applyFill="1" applyBorder="1" applyAlignment="1">
      <alignment horizontal="center" vertical="center"/>
    </xf>
    <xf numFmtId="0" fontId="34" fillId="8" borderId="27" xfId="0" applyFont="1" applyFill="1" applyBorder="1" applyAlignment="1">
      <alignment horizontal="center" vertical="center"/>
    </xf>
    <xf numFmtId="0" fontId="8" fillId="16" borderId="30" xfId="0" applyFont="1" applyFill="1" applyBorder="1" applyAlignment="1">
      <alignment horizontal="center" vertical="center"/>
    </xf>
    <xf numFmtId="0" fontId="8" fillId="16" borderId="3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1" fontId="26" fillId="9" borderId="0" xfId="0" applyNumberFormat="1" applyFont="1" applyFill="1" applyAlignment="1">
      <alignment horizontal="center" vertical="center"/>
    </xf>
    <xf numFmtId="1" fontId="26" fillId="9" borderId="10" xfId="0" applyNumberFormat="1" applyFont="1" applyFill="1" applyBorder="1" applyAlignment="1">
      <alignment horizontal="center" vertical="center"/>
    </xf>
    <xf numFmtId="0" fontId="38" fillId="8" borderId="0" xfId="0" applyFont="1" applyFill="1" applyAlignment="1">
      <alignment horizontal="center" vertical="center"/>
    </xf>
    <xf numFmtId="1" fontId="26" fillId="9" borderId="7" xfId="0" applyNumberFormat="1" applyFont="1" applyFill="1" applyBorder="1" applyAlignment="1">
      <alignment horizontal="center" vertical="center"/>
    </xf>
    <xf numFmtId="0" fontId="38" fillId="8" borderId="7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5" fillId="7" borderId="8" xfId="0" applyFont="1" applyFill="1" applyBorder="1" applyAlignment="1">
      <alignment horizontal="center" vertical="center"/>
    </xf>
    <xf numFmtId="0" fontId="35" fillId="7" borderId="9" xfId="0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horizontal="center" vertical="center"/>
    </xf>
    <xf numFmtId="0" fontId="35" fillId="7" borderId="1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0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rgb="FFFF000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ndense val="0"/>
        <extend val="0"/>
        <color indexed="1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theme="0"/>
      </font>
      <fill>
        <patternFill>
          <bgColor rgb="FFFF0066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/>
      </font>
      <fill>
        <patternFill>
          <bgColor rgb="FFFF0066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rgb="FFFF000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ndense val="0"/>
        <extend val="0"/>
        <color indexed="1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theme="0"/>
      </font>
      <fill>
        <patternFill>
          <bgColor rgb="FFFF0066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/>
      </font>
      <fill>
        <patternFill>
          <bgColor rgb="FFFF0066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rgb="FFFF000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ndense val="0"/>
        <extend val="0"/>
        <color indexed="1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theme="0"/>
      </font>
      <fill>
        <patternFill>
          <bgColor rgb="FFFF0066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/>
      </font>
      <fill>
        <patternFill>
          <bgColor rgb="FFFF0066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rgb="FFFF000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/>
      </font>
      <fill>
        <patternFill>
          <bgColor rgb="FFFF006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ndense val="0"/>
        <extend val="0"/>
        <color indexed="1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theme="0"/>
      </font>
      <fill>
        <patternFill>
          <bgColor rgb="FFFF0066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/>
      </font>
      <fill>
        <patternFill>
          <bgColor rgb="FFFF0066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ndense val="0"/>
        <extend val="0"/>
        <color indexed="1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66"/>
      </font>
      <fill>
        <patternFill patternType="none">
          <bgColor auto="1"/>
        </patternFill>
      </fill>
    </dxf>
    <dxf>
      <font>
        <color theme="0"/>
      </font>
      <fill>
        <patternFill>
          <bgColor rgb="FFFF0066"/>
        </patternFill>
      </fill>
    </dxf>
    <dxf>
      <font>
        <color rgb="FFFF0066"/>
      </font>
      <fill>
        <patternFill patternType="none">
          <bgColor auto="1"/>
        </patternFill>
      </fill>
    </dxf>
    <dxf>
      <font>
        <color theme="0"/>
      </font>
      <fill>
        <patternFill>
          <bgColor rgb="FFFF0066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99"/>
      <color rgb="FFCCFFCC"/>
      <color rgb="FF0000FF"/>
      <color rgb="FFFFFFCC"/>
      <color rgb="FF99FF66"/>
      <color rgb="FFFFD700"/>
      <color rgb="FFFF0066"/>
      <color rgb="FF33CC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15</xdr:row>
      <xdr:rowOff>114300</xdr:rowOff>
    </xdr:from>
    <xdr:to>
      <xdr:col>82</xdr:col>
      <xdr:colOff>308446</xdr:colOff>
      <xdr:row>29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1AA4A7-A54A-465E-A5CD-A9591C428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2550" y="2114550"/>
          <a:ext cx="1384771" cy="1828800"/>
        </a:xfrm>
        <a:prstGeom prst="rect">
          <a:avLst/>
        </a:prstGeom>
      </xdr:spPr>
    </xdr:pic>
    <xdr:clientData/>
  </xdr:twoCellAnchor>
  <xdr:twoCellAnchor editAs="oneCell">
    <xdr:from>
      <xdr:col>83</xdr:col>
      <xdr:colOff>38100</xdr:colOff>
      <xdr:row>15</xdr:row>
      <xdr:rowOff>114300</xdr:rowOff>
    </xdr:from>
    <xdr:to>
      <xdr:col>90</xdr:col>
      <xdr:colOff>89371</xdr:colOff>
      <xdr:row>29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112F2A-D903-4422-AB9C-71A3D0797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2114550"/>
          <a:ext cx="1384771" cy="1828800"/>
        </a:xfrm>
        <a:prstGeom prst="rect">
          <a:avLst/>
        </a:prstGeom>
      </xdr:spPr>
    </xdr:pic>
    <xdr:clientData/>
  </xdr:twoCellAnchor>
  <xdr:twoCellAnchor editAs="oneCell">
    <xdr:from>
      <xdr:col>90</xdr:col>
      <xdr:colOff>114301</xdr:colOff>
      <xdr:row>15</xdr:row>
      <xdr:rowOff>114299</xdr:rowOff>
    </xdr:from>
    <xdr:to>
      <xdr:col>97</xdr:col>
      <xdr:colOff>121592</xdr:colOff>
      <xdr:row>29</xdr:row>
      <xdr:rowOff>161924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1D51F5F-3CAF-4874-9FBE-45F31D89B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21001" y="2114549"/>
          <a:ext cx="1550341" cy="1828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16</xdr:row>
      <xdr:rowOff>19050</xdr:rowOff>
    </xdr:from>
    <xdr:to>
      <xdr:col>82</xdr:col>
      <xdr:colOff>308446</xdr:colOff>
      <xdr:row>30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308C3AF-5491-4FAF-B9B6-C2FBA00C1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2550" y="2152650"/>
          <a:ext cx="1384771" cy="1828800"/>
        </a:xfrm>
        <a:prstGeom prst="rect">
          <a:avLst/>
        </a:prstGeom>
      </xdr:spPr>
    </xdr:pic>
    <xdr:clientData/>
  </xdr:twoCellAnchor>
  <xdr:twoCellAnchor editAs="oneCell">
    <xdr:from>
      <xdr:col>83</xdr:col>
      <xdr:colOff>9525</xdr:colOff>
      <xdr:row>16</xdr:row>
      <xdr:rowOff>19050</xdr:rowOff>
    </xdr:from>
    <xdr:to>
      <xdr:col>90</xdr:col>
      <xdr:colOff>60796</xdr:colOff>
      <xdr:row>30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3566CD3-679F-4705-BA4B-4A124C7F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82725" y="2152650"/>
          <a:ext cx="1384771" cy="1828800"/>
        </a:xfrm>
        <a:prstGeom prst="rect">
          <a:avLst/>
        </a:prstGeom>
      </xdr:spPr>
    </xdr:pic>
    <xdr:clientData/>
  </xdr:twoCellAnchor>
  <xdr:twoCellAnchor editAs="oneCell">
    <xdr:from>
      <xdr:col>90</xdr:col>
      <xdr:colOff>85725</xdr:colOff>
      <xdr:row>16</xdr:row>
      <xdr:rowOff>19050</xdr:rowOff>
    </xdr:from>
    <xdr:to>
      <xdr:col>97</xdr:col>
      <xdr:colOff>93016</xdr:colOff>
      <xdr:row>30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95C56F8-39E1-4B08-9478-2462388EC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92425" y="2152650"/>
          <a:ext cx="1550341" cy="1828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9525</xdr:colOff>
      <xdr:row>16</xdr:row>
      <xdr:rowOff>9525</xdr:rowOff>
    </xdr:from>
    <xdr:to>
      <xdr:col>83</xdr:col>
      <xdr:colOff>3646</xdr:colOff>
      <xdr:row>30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71FD44-9335-43B1-BC49-69EA98A4E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92075" y="2143125"/>
          <a:ext cx="1384771" cy="1828800"/>
        </a:xfrm>
        <a:prstGeom prst="rect">
          <a:avLst/>
        </a:prstGeom>
      </xdr:spPr>
    </xdr:pic>
    <xdr:clientData/>
  </xdr:twoCellAnchor>
  <xdr:twoCellAnchor editAs="oneCell">
    <xdr:from>
      <xdr:col>83</xdr:col>
      <xdr:colOff>38100</xdr:colOff>
      <xdr:row>16</xdr:row>
      <xdr:rowOff>9525</xdr:rowOff>
    </xdr:from>
    <xdr:to>
      <xdr:col>90</xdr:col>
      <xdr:colOff>89371</xdr:colOff>
      <xdr:row>30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AE66120-F08E-4855-A0DC-CA9748EA2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2143125"/>
          <a:ext cx="1384771" cy="1828800"/>
        </a:xfrm>
        <a:prstGeom prst="rect">
          <a:avLst/>
        </a:prstGeom>
      </xdr:spPr>
    </xdr:pic>
    <xdr:clientData/>
  </xdr:twoCellAnchor>
  <xdr:twoCellAnchor editAs="oneCell">
    <xdr:from>
      <xdr:col>90</xdr:col>
      <xdr:colOff>133350</xdr:colOff>
      <xdr:row>16</xdr:row>
      <xdr:rowOff>28575</xdr:rowOff>
    </xdr:from>
    <xdr:to>
      <xdr:col>97</xdr:col>
      <xdr:colOff>140641</xdr:colOff>
      <xdr:row>30</xdr:row>
      <xdr:rowOff>19050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4DB139C-2C6A-4269-8D4B-BB6DABAE1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40050" y="2162175"/>
          <a:ext cx="1550341" cy="1828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38100</xdr:colOff>
      <xdr:row>16</xdr:row>
      <xdr:rowOff>0</xdr:rowOff>
    </xdr:from>
    <xdr:to>
      <xdr:col>83</xdr:col>
      <xdr:colOff>32221</xdr:colOff>
      <xdr:row>29</xdr:row>
      <xdr:rowOff>180975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4ED8E47-CB8F-4C15-B677-D2A209C67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20650" y="2133600"/>
          <a:ext cx="1384771" cy="1828800"/>
        </a:xfrm>
        <a:prstGeom prst="rect">
          <a:avLst/>
        </a:prstGeom>
      </xdr:spPr>
    </xdr:pic>
    <xdr:clientData/>
  </xdr:twoCellAnchor>
  <xdr:twoCellAnchor editAs="oneCell">
    <xdr:from>
      <xdr:col>83</xdr:col>
      <xdr:colOff>66675</xdr:colOff>
      <xdr:row>16</xdr:row>
      <xdr:rowOff>9525</xdr:rowOff>
    </xdr:from>
    <xdr:to>
      <xdr:col>90</xdr:col>
      <xdr:colOff>117946</xdr:colOff>
      <xdr:row>30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1E745BB-2895-4D49-8765-CEC928DF2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39875" y="2143125"/>
          <a:ext cx="1384771" cy="1828800"/>
        </a:xfrm>
        <a:prstGeom prst="rect">
          <a:avLst/>
        </a:prstGeom>
      </xdr:spPr>
    </xdr:pic>
    <xdr:clientData/>
  </xdr:twoCellAnchor>
  <xdr:twoCellAnchor editAs="oneCell">
    <xdr:from>
      <xdr:col>90</xdr:col>
      <xdr:colOff>152400</xdr:colOff>
      <xdr:row>16</xdr:row>
      <xdr:rowOff>19050</xdr:rowOff>
    </xdr:from>
    <xdr:to>
      <xdr:col>97</xdr:col>
      <xdr:colOff>159691</xdr:colOff>
      <xdr:row>30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7F2A861-D47A-4EE0-B252-AC796C724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59100" y="2152650"/>
          <a:ext cx="1550341" cy="182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38100</xdr:colOff>
      <xdr:row>16</xdr:row>
      <xdr:rowOff>0</xdr:rowOff>
    </xdr:from>
    <xdr:to>
      <xdr:col>83</xdr:col>
      <xdr:colOff>32221</xdr:colOff>
      <xdr:row>29</xdr:row>
      <xdr:rowOff>180975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3D8117-882D-48DB-A997-DB71C0750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20650" y="2133600"/>
          <a:ext cx="1384771" cy="1828800"/>
        </a:xfrm>
        <a:prstGeom prst="rect">
          <a:avLst/>
        </a:prstGeom>
      </xdr:spPr>
    </xdr:pic>
    <xdr:clientData/>
  </xdr:twoCellAnchor>
  <xdr:twoCellAnchor editAs="oneCell">
    <xdr:from>
      <xdr:col>83</xdr:col>
      <xdr:colOff>47625</xdr:colOff>
      <xdr:row>16</xdr:row>
      <xdr:rowOff>0</xdr:rowOff>
    </xdr:from>
    <xdr:to>
      <xdr:col>90</xdr:col>
      <xdr:colOff>98896</xdr:colOff>
      <xdr:row>29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A11C4B9-7041-48BE-8381-0C6D1E076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20825" y="2133600"/>
          <a:ext cx="1384771" cy="1828800"/>
        </a:xfrm>
        <a:prstGeom prst="rect">
          <a:avLst/>
        </a:prstGeom>
      </xdr:spPr>
    </xdr:pic>
    <xdr:clientData/>
  </xdr:twoCellAnchor>
  <xdr:twoCellAnchor editAs="oneCell">
    <xdr:from>
      <xdr:col>90</xdr:col>
      <xdr:colOff>114300</xdr:colOff>
      <xdr:row>16</xdr:row>
      <xdr:rowOff>9525</xdr:rowOff>
    </xdr:from>
    <xdr:to>
      <xdr:col>97</xdr:col>
      <xdr:colOff>121591</xdr:colOff>
      <xdr:row>30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23F9490-14FF-4A6D-B690-D7B8B871B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21000" y="2143125"/>
          <a:ext cx="1550341" cy="1828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26</xdr:row>
      <xdr:rowOff>0</xdr:rowOff>
    </xdr:from>
    <xdr:to>
      <xdr:col>8</xdr:col>
      <xdr:colOff>571580</xdr:colOff>
      <xdr:row>28</xdr:row>
      <xdr:rowOff>28616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48D1F14-E353-7592-19F1-1FB2B1C4A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3571875"/>
          <a:ext cx="571580" cy="295316"/>
        </a:xfrm>
        <a:prstGeom prst="rect">
          <a:avLst/>
        </a:prstGeom>
      </xdr:spPr>
    </xdr:pic>
    <xdr:clientData/>
  </xdr:twoCellAnchor>
  <xdr:twoCellAnchor>
    <xdr:from>
      <xdr:col>6</xdr:col>
      <xdr:colOff>266700</xdr:colOff>
      <xdr:row>23</xdr:row>
      <xdr:rowOff>38100</xdr:rowOff>
    </xdr:from>
    <xdr:to>
      <xdr:col>8</xdr:col>
      <xdr:colOff>104775</xdr:colOff>
      <xdr:row>26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1C06BF0E-B77A-ACBD-0242-B3B18B91A039}"/>
            </a:ext>
          </a:extLst>
        </xdr:cNvPr>
        <xdr:cNvCxnSpPr/>
      </xdr:nvCxnSpPr>
      <xdr:spPr>
        <a:xfrm>
          <a:off x="2905125" y="3209925"/>
          <a:ext cx="1133475" cy="438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447675</xdr:colOff>
      <xdr:row>21</xdr:row>
      <xdr:rowOff>38100</xdr:rowOff>
    </xdr:from>
    <xdr:to>
      <xdr:col>12</xdr:col>
      <xdr:colOff>352425</xdr:colOff>
      <xdr:row>26</xdr:row>
      <xdr:rowOff>76200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228D0ECD-7359-1F26-C329-8595D11B936C}"/>
            </a:ext>
          </a:extLst>
        </xdr:cNvPr>
        <xdr:cNvCxnSpPr/>
      </xdr:nvCxnSpPr>
      <xdr:spPr>
        <a:xfrm flipH="1">
          <a:off x="4381500" y="2943225"/>
          <a:ext cx="2495550" cy="704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22</xdr:row>
      <xdr:rowOff>123825</xdr:rowOff>
    </xdr:from>
    <xdr:to>
      <xdr:col>8</xdr:col>
      <xdr:colOff>276265</xdr:colOff>
      <xdr:row>26</xdr:row>
      <xdr:rowOff>85725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AC65B39E-17D0-4B50-D025-5551ECC3B3AD}"/>
            </a:ext>
          </a:extLst>
        </xdr:cNvPr>
        <xdr:cNvCxnSpPr/>
      </xdr:nvCxnSpPr>
      <xdr:spPr>
        <a:xfrm>
          <a:off x="4210050" y="3162300"/>
          <a:ext cx="40" cy="495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38100</xdr:colOff>
      <xdr:row>2</xdr:row>
      <xdr:rowOff>19050</xdr:rowOff>
    </xdr:from>
    <xdr:to>
      <xdr:col>18</xdr:col>
      <xdr:colOff>376767</xdr:colOff>
      <xdr:row>17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BD854B-1265-CFB9-006C-E5E96D5FC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15425" y="390525"/>
          <a:ext cx="1557867" cy="2057400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76200</xdr:colOff>
      <xdr:row>2</xdr:row>
      <xdr:rowOff>28575</xdr:rowOff>
    </xdr:from>
    <xdr:to>
      <xdr:col>21</xdr:col>
      <xdr:colOff>414867</xdr:colOff>
      <xdr:row>17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05CF19-1504-9D54-F710-A777664F8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400050"/>
          <a:ext cx="1557867" cy="2057400"/>
        </a:xfrm>
        <a:prstGeom prst="rect">
          <a:avLst/>
        </a:prstGeom>
      </xdr:spPr>
    </xdr:pic>
    <xdr:clientData/>
  </xdr:twoCellAnchor>
  <xdr:twoCellAnchor editAs="oneCell">
    <xdr:from>
      <xdr:col>22</xdr:col>
      <xdr:colOff>95251</xdr:colOff>
      <xdr:row>2</xdr:row>
      <xdr:rowOff>38100</xdr:rowOff>
    </xdr:from>
    <xdr:to>
      <xdr:col>25</xdr:col>
      <xdr:colOff>10584</xdr:colOff>
      <xdr:row>17</xdr:row>
      <xdr:rowOff>95250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9719083-B1E6-1077-5A38-11B553E6A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30176" y="409575"/>
          <a:ext cx="1744133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21"/>
  <sheetViews>
    <sheetView tabSelected="1" topLeftCell="A11" workbookViewId="0">
      <selection activeCell="AF28" sqref="AF28"/>
    </sheetView>
  </sheetViews>
  <sheetFormatPr defaultColWidth="5.42578125" defaultRowHeight="10.5" customHeight="1"/>
  <cols>
    <col min="1" max="1" width="2.7109375" style="4" customWidth="1"/>
    <col min="2" max="2" width="14.7109375" style="15" customWidth="1"/>
    <col min="3" max="19" width="3.7109375" style="14" customWidth="1"/>
    <col min="20" max="20" width="5.7109375" style="14" customWidth="1"/>
    <col min="21" max="22" width="5.7109375" style="4" customWidth="1"/>
    <col min="23" max="23" width="2.7109375" style="4" customWidth="1"/>
    <col min="24" max="26" width="3.7109375" style="4" customWidth="1"/>
    <col min="27" max="27" width="2.7109375" style="4" customWidth="1"/>
    <col min="28" max="28" width="14.7109375" style="15" customWidth="1"/>
    <col min="29" max="35" width="3.7109375" style="14" customWidth="1"/>
    <col min="36" max="37" width="4.7109375" style="14" customWidth="1"/>
    <col min="38" max="45" width="3.7109375" style="14" customWidth="1"/>
    <col min="46" max="46" width="5.7109375" style="14" customWidth="1"/>
    <col min="47" max="48" width="5.7109375" style="4" customWidth="1"/>
    <col min="49" max="49" width="2.7109375" style="4" customWidth="1"/>
    <col min="50" max="50" width="7.7109375" style="4" customWidth="1"/>
    <col min="51" max="54" width="3.7109375" style="4" customWidth="1"/>
    <col min="55" max="58" width="5.42578125" style="134"/>
    <col min="59" max="16384" width="5.42578125" style="4"/>
  </cols>
  <sheetData>
    <row r="1" spans="2:43" ht="10.5" customHeight="1">
      <c r="R1" s="4"/>
      <c r="S1" s="4"/>
      <c r="T1" s="4"/>
    </row>
    <row r="2" spans="2:43" ht="10.5" customHeight="1">
      <c r="B2" s="169" t="s">
        <v>59</v>
      </c>
      <c r="C2" s="166">
        <v>1</v>
      </c>
      <c r="D2" s="166">
        <v>2</v>
      </c>
      <c r="E2" s="166">
        <v>3</v>
      </c>
      <c r="F2" s="166">
        <v>4</v>
      </c>
      <c r="G2" s="166">
        <v>5</v>
      </c>
      <c r="H2" s="166">
        <v>6</v>
      </c>
      <c r="I2" s="166">
        <v>7</v>
      </c>
      <c r="J2" s="166">
        <v>8</v>
      </c>
      <c r="K2" s="166">
        <v>9</v>
      </c>
      <c r="L2" s="186"/>
      <c r="M2" s="166" t="s">
        <v>2</v>
      </c>
      <c r="N2" s="166" t="s">
        <v>3</v>
      </c>
      <c r="O2" s="166" t="s">
        <v>15</v>
      </c>
      <c r="P2" s="4"/>
      <c r="Q2" s="186" t="s">
        <v>108</v>
      </c>
      <c r="R2" s="186"/>
      <c r="S2" s="186"/>
      <c r="T2" s="186"/>
      <c r="U2" s="186"/>
      <c r="X2" s="186" t="s">
        <v>145</v>
      </c>
    </row>
    <row r="3" spans="2:43" ht="10.5" customHeight="1">
      <c r="B3" s="176" t="str">
        <f>LEFT($AD$3,3)</f>
        <v>Vis</v>
      </c>
      <c r="C3" s="180">
        <f>'Game 1'!$F$28</f>
        <v>0</v>
      </c>
      <c r="D3" s="179">
        <f>'Game 1'!$I$28</f>
        <v>0</v>
      </c>
      <c r="E3" s="179">
        <f>'Game 1'!$L$28</f>
        <v>0</v>
      </c>
      <c r="F3" s="179">
        <f>'Game 1'!$O$28</f>
        <v>0</v>
      </c>
      <c r="G3" s="179">
        <f>'Game 1'!$R$28</f>
        <v>0</v>
      </c>
      <c r="H3" s="179">
        <f>'Game 1'!$U$28</f>
        <v>0</v>
      </c>
      <c r="I3" s="179">
        <f>'Game 1'!$X$28</f>
        <v>0</v>
      </c>
      <c r="J3" s="179">
        <f>'Game 1'!$AA$28</f>
        <v>0</v>
      </c>
      <c r="K3" s="179">
        <f>'Game 1'!$AD$28</f>
        <v>0</v>
      </c>
      <c r="L3" s="180"/>
      <c r="M3" s="179">
        <f>'Game 1'!$AY$30</f>
        <v>0</v>
      </c>
      <c r="N3" s="179">
        <f>'Game 1'!$BA$30</f>
        <v>0</v>
      </c>
      <c r="O3" s="179">
        <f>'Game 1'!$BC$30</f>
        <v>0</v>
      </c>
      <c r="P3" s="177"/>
      <c r="Q3" s="179">
        <f>'Game 1'!$BF$20</f>
        <v>0</v>
      </c>
      <c r="R3" s="170" t="str">
        <f>'Game 1'!$CU$30</f>
        <v/>
      </c>
      <c r="S3" s="4"/>
      <c r="T3" s="4"/>
      <c r="X3" s="4" t="str">
        <f>IF('Game 1'!$BS$2="","",('Game 1'!$BS$2))</f>
        <v/>
      </c>
      <c r="AC3" s="217">
        <f>AC75</f>
        <v>0</v>
      </c>
      <c r="AD3" s="219" t="s">
        <v>87</v>
      </c>
      <c r="AE3" s="219"/>
      <c r="AF3" s="219"/>
      <c r="AG3" s="219"/>
      <c r="AH3" s="219"/>
      <c r="AI3" s="219"/>
    </row>
    <row r="4" spans="2:43" ht="10.5" customHeight="1">
      <c r="B4" s="185" t="str">
        <f>LEFT($AD$5,3)</f>
        <v>Hom</v>
      </c>
      <c r="C4" s="179">
        <f>'Game 1'!$F$60</f>
        <v>0</v>
      </c>
      <c r="D4" s="179">
        <f>'Game 1'!$I$60</f>
        <v>0</v>
      </c>
      <c r="E4" s="179">
        <f>'Game 1'!$L$60</f>
        <v>0</v>
      </c>
      <c r="F4" s="179">
        <f>'Game 1'!$O$60</f>
        <v>0</v>
      </c>
      <c r="G4" s="179">
        <f>'Game 1'!$R$60</f>
        <v>0</v>
      </c>
      <c r="H4" s="179">
        <f>'Game 1'!$U$60</f>
        <v>0</v>
      </c>
      <c r="I4" s="179">
        <f>'Game 1'!$X$60</f>
        <v>0</v>
      </c>
      <c r="J4" s="179">
        <f>'Game 1'!$AA$60</f>
        <v>0</v>
      </c>
      <c r="K4" s="179">
        <f>'Game 1'!$AD$60</f>
        <v>0</v>
      </c>
      <c r="L4" s="177"/>
      <c r="M4" s="179">
        <f>'Game 1'!$AY$31</f>
        <v>0</v>
      </c>
      <c r="N4" s="179">
        <f>'Game 1'!$BA$31</f>
        <v>0</v>
      </c>
      <c r="O4" s="179">
        <f>'Game 1'!$BC$31</f>
        <v>0</v>
      </c>
      <c r="P4" s="177"/>
      <c r="Q4" s="179">
        <f>'Game 1'!$BF$52</f>
        <v>0</v>
      </c>
      <c r="R4" s="170" t="str">
        <f>'Game 1'!$CU$62</f>
        <v/>
      </c>
      <c r="S4" s="4"/>
      <c r="T4" s="4"/>
      <c r="X4" s="4" t="str">
        <f>IF('Game 1'!$BS$34="","",('Game 1'!$BS$34))</f>
        <v/>
      </c>
      <c r="AC4" s="218"/>
      <c r="AD4" s="219"/>
      <c r="AE4" s="219"/>
      <c r="AF4" s="219"/>
      <c r="AG4" s="219"/>
      <c r="AH4" s="219"/>
      <c r="AI4" s="219"/>
    </row>
    <row r="5" spans="2:43" ht="10.5" customHeight="1">
      <c r="B5" s="178" t="s">
        <v>31</v>
      </c>
      <c r="C5" s="177" t="str">
        <f>IFERROR(INDEX('Game 1'!$BS$2:$BS$43,MATCH(1,'Game 1'!$BW$2:$BW$43,0)),"")</f>
        <v/>
      </c>
      <c r="D5" s="177"/>
      <c r="E5" s="177"/>
      <c r="F5" s="178" t="s">
        <v>27</v>
      </c>
      <c r="G5" s="177" t="str">
        <f>IFERROR(INDEX('Game 1'!$BS$2:$BS$43,MATCH(1,'Game 1'!$CC$2:$CC$43,0)),"")</f>
        <v/>
      </c>
      <c r="H5" s="177"/>
      <c r="I5" s="177"/>
      <c r="J5" s="178" t="s">
        <v>86</v>
      </c>
      <c r="K5" s="177" t="str">
        <f>IFERROR(INDEX('Game 1'!$BS$2:$BS$43,MATCH(1,'Game 1'!$BX$2:$BX$43,0)),"")</f>
        <v/>
      </c>
      <c r="L5" s="177"/>
      <c r="M5" s="177"/>
      <c r="N5" s="177"/>
      <c r="O5" s="177"/>
      <c r="P5" s="177"/>
      <c r="Q5" s="177"/>
      <c r="R5" s="4"/>
      <c r="S5" s="4"/>
      <c r="T5" s="4"/>
      <c r="AC5" s="220">
        <f>AC53</f>
        <v>0</v>
      </c>
      <c r="AD5" s="221" t="s">
        <v>88</v>
      </c>
      <c r="AE5" s="221"/>
      <c r="AF5" s="221"/>
      <c r="AG5" s="221"/>
      <c r="AH5" s="221"/>
      <c r="AI5" s="221"/>
    </row>
    <row r="6" spans="2:43" ht="10.5" customHeight="1">
      <c r="B6" s="148" t="s">
        <v>95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4"/>
      <c r="S6" s="4"/>
      <c r="T6" s="4"/>
      <c r="AC6" s="217"/>
      <c r="AD6" s="219"/>
      <c r="AE6" s="219"/>
      <c r="AF6" s="219"/>
      <c r="AG6" s="219"/>
      <c r="AH6" s="219"/>
      <c r="AI6" s="219"/>
    </row>
    <row r="7" spans="2:43" ht="10.5" customHeight="1"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4"/>
      <c r="S7" s="4"/>
      <c r="T7" s="4"/>
      <c r="AL7" s="4"/>
      <c r="AM7" s="4"/>
      <c r="AN7" s="4"/>
      <c r="AO7" s="4"/>
      <c r="AP7" s="4"/>
      <c r="AQ7" s="4"/>
    </row>
    <row r="8" spans="2:43" ht="10.5" customHeight="1" thickBot="1">
      <c r="B8" s="181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4"/>
      <c r="S8" s="4"/>
      <c r="T8" s="4"/>
      <c r="AC8" s="4"/>
      <c r="AD8" s="154"/>
      <c r="AE8" s="150"/>
      <c r="AF8" s="212" t="s">
        <v>71</v>
      </c>
      <c r="AG8" s="212"/>
      <c r="AH8" s="150"/>
      <c r="AI8" s="155"/>
      <c r="AL8" s="4"/>
      <c r="AM8" s="4"/>
      <c r="AN8" s="4"/>
      <c r="AO8" s="4"/>
      <c r="AP8" s="4"/>
      <c r="AQ8" s="4"/>
    </row>
    <row r="9" spans="2:43" ht="10.5" customHeight="1" thickTop="1">
      <c r="B9" s="169" t="s">
        <v>60</v>
      </c>
      <c r="C9" s="166">
        <v>1</v>
      </c>
      <c r="D9" s="166">
        <v>2</v>
      </c>
      <c r="E9" s="166">
        <v>3</v>
      </c>
      <c r="F9" s="166">
        <v>4</v>
      </c>
      <c r="G9" s="166">
        <v>5</v>
      </c>
      <c r="H9" s="166">
        <v>6</v>
      </c>
      <c r="I9" s="166">
        <v>7</v>
      </c>
      <c r="J9" s="166">
        <v>8</v>
      </c>
      <c r="K9" s="166">
        <v>9</v>
      </c>
      <c r="L9" s="186"/>
      <c r="M9" s="166" t="s">
        <v>2</v>
      </c>
      <c r="N9" s="166" t="s">
        <v>3</v>
      </c>
      <c r="O9" s="166" t="s">
        <v>15</v>
      </c>
      <c r="Q9" s="186" t="s">
        <v>108</v>
      </c>
      <c r="R9" s="186"/>
      <c r="S9" s="186"/>
      <c r="T9" s="186"/>
      <c r="U9" s="186"/>
      <c r="X9" s="186" t="s">
        <v>145</v>
      </c>
      <c r="AC9" s="4"/>
      <c r="AD9" s="213" t="str">
        <f>LEFT($AD$3,3)</f>
        <v>Vis</v>
      </c>
      <c r="AE9" s="214"/>
      <c r="AF9" s="149"/>
      <c r="AG9" s="151"/>
      <c r="AH9" s="213" t="str">
        <f>LEFT($AD$5,3)</f>
        <v>Hom</v>
      </c>
      <c r="AI9" s="214"/>
      <c r="AL9" s="4"/>
      <c r="AM9" s="4"/>
      <c r="AN9" s="4"/>
      <c r="AO9" s="4"/>
      <c r="AP9" s="4"/>
      <c r="AQ9" s="4"/>
    </row>
    <row r="10" spans="2:43" ht="10.5" customHeight="1">
      <c r="B10" s="176" t="str">
        <f>LEFT($AD$3,3)</f>
        <v>Vis</v>
      </c>
      <c r="C10" s="180">
        <f>'Game 2'!$F$28</f>
        <v>0</v>
      </c>
      <c r="D10" s="179">
        <f>'Game 2'!$I$28</f>
        <v>0</v>
      </c>
      <c r="E10" s="179">
        <f>'Game 2'!$L$28</f>
        <v>0</v>
      </c>
      <c r="F10" s="179">
        <f>'Game 2'!$O$28</f>
        <v>0</v>
      </c>
      <c r="G10" s="179">
        <f>'Game 2'!$R$28</f>
        <v>0</v>
      </c>
      <c r="H10" s="179">
        <f>'Game 2'!$U$28</f>
        <v>0</v>
      </c>
      <c r="I10" s="179">
        <f>'Game 2'!$X$28</f>
        <v>0</v>
      </c>
      <c r="J10" s="179">
        <f>'Game 2'!$AA$28</f>
        <v>0</v>
      </c>
      <c r="K10" s="179">
        <f>'Game 2'!$AD$28</f>
        <v>0</v>
      </c>
      <c r="L10" s="180"/>
      <c r="M10" s="179">
        <f>'Game 2'!$AY$30</f>
        <v>0</v>
      </c>
      <c r="N10" s="179">
        <f>'Game 2'!$BA$30</f>
        <v>0</v>
      </c>
      <c r="O10" s="179">
        <f>'Game 2'!$BC$30</f>
        <v>0</v>
      </c>
      <c r="P10" s="177"/>
      <c r="Q10" s="179">
        <f>'Game 2'!$BF$20</f>
        <v>0</v>
      </c>
      <c r="R10" s="170" t="str">
        <f>'Game 2'!$CU$30</f>
        <v/>
      </c>
      <c r="S10" s="4"/>
      <c r="T10" s="4"/>
      <c r="X10" s="4" t="str">
        <f>IF('Game 2'!$BS$2="","",('Game 2'!$BS$2))</f>
        <v/>
      </c>
      <c r="AC10" s="4"/>
      <c r="AD10" s="210">
        <f>E80</f>
        <v>0</v>
      </c>
      <c r="AE10" s="203"/>
      <c r="AF10" s="215" t="s">
        <v>19</v>
      </c>
      <c r="AG10" s="216"/>
      <c r="AH10" s="203">
        <f>E58</f>
        <v>0</v>
      </c>
      <c r="AI10" s="204"/>
    </row>
    <row r="11" spans="2:43" ht="10.5" customHeight="1">
      <c r="B11" s="185" t="str">
        <f>LEFT($AD$5,3)</f>
        <v>Hom</v>
      </c>
      <c r="C11" s="179">
        <f>'Game 2'!$F$60</f>
        <v>0</v>
      </c>
      <c r="D11" s="179">
        <f>'Game 2'!$I$60</f>
        <v>0</v>
      </c>
      <c r="E11" s="179">
        <f>'Game 2'!$L$60</f>
        <v>0</v>
      </c>
      <c r="F11" s="179">
        <f>'Game 2'!$O$60</f>
        <v>0</v>
      </c>
      <c r="G11" s="179">
        <f>'Game 2'!$R$60</f>
        <v>0</v>
      </c>
      <c r="H11" s="179">
        <f>'Game 2'!$U$60</f>
        <v>0</v>
      </c>
      <c r="I11" s="179">
        <f>'Game 2'!$X$60</f>
        <v>0</v>
      </c>
      <c r="J11" s="179">
        <f>'Game 2'!$AA$60</f>
        <v>0</v>
      </c>
      <c r="K11" s="179">
        <f>'Game 2'!$AD$60</f>
        <v>0</v>
      </c>
      <c r="L11" s="177"/>
      <c r="M11" s="179">
        <f>'Game 2'!$AY$31</f>
        <v>0</v>
      </c>
      <c r="N11" s="179">
        <f>'Game 2'!$BA$31</f>
        <v>0</v>
      </c>
      <c r="O11" s="179">
        <f>'Game 2'!$BC$31</f>
        <v>0</v>
      </c>
      <c r="P11" s="177"/>
      <c r="Q11" s="179">
        <f>'Game 2'!$BF$52</f>
        <v>0</v>
      </c>
      <c r="R11" s="170" t="str">
        <f>'Game 2'!$CU$62</f>
        <v/>
      </c>
      <c r="S11" s="4"/>
      <c r="T11" s="4"/>
      <c r="X11" s="4" t="str">
        <f>IF('Game 2'!$BS$34="","",('Game 2'!$BS$34))</f>
        <v/>
      </c>
      <c r="AC11" s="4"/>
      <c r="AD11" s="210">
        <f>F80</f>
        <v>0</v>
      </c>
      <c r="AE11" s="203"/>
      <c r="AF11" s="215" t="s">
        <v>20</v>
      </c>
      <c r="AG11" s="216"/>
      <c r="AH11" s="203">
        <f>F58</f>
        <v>0</v>
      </c>
      <c r="AI11" s="204"/>
    </row>
    <row r="12" spans="2:43" ht="10.5" customHeight="1">
      <c r="B12" s="178" t="s">
        <v>31</v>
      </c>
      <c r="C12" s="177" t="str">
        <f>IFERROR(INDEX('Game 2'!$BS$2:$BS$43,MATCH(1,'Game 2'!$BW$2:$BW$43,0)),"")</f>
        <v/>
      </c>
      <c r="D12" s="177"/>
      <c r="E12" s="177"/>
      <c r="F12" s="178" t="s">
        <v>27</v>
      </c>
      <c r="G12" s="177" t="str">
        <f>IFERROR(INDEX('Game 2'!$BS$2:$BS$43,MATCH(1,'Game 2'!$CC$2:$CC$43,0)),"")</f>
        <v/>
      </c>
      <c r="H12" s="177"/>
      <c r="I12" s="177"/>
      <c r="J12" s="178" t="s">
        <v>86</v>
      </c>
      <c r="K12" s="177" t="str">
        <f>IFERROR(INDEX('Game 2'!$BS$2:$BS$43,MATCH(1,'Game 2'!$BX$2:$BX$43,0)),"")</f>
        <v/>
      </c>
      <c r="L12" s="177"/>
      <c r="M12" s="177"/>
      <c r="N12" s="177"/>
      <c r="O12" s="177"/>
      <c r="P12" s="177"/>
      <c r="Q12" s="177"/>
      <c r="R12" s="4"/>
      <c r="S12" s="4"/>
      <c r="T12" s="4"/>
      <c r="AC12" s="4"/>
      <c r="AD12" s="210">
        <f>J80</f>
        <v>0</v>
      </c>
      <c r="AE12" s="203"/>
      <c r="AF12" s="215" t="s">
        <v>74</v>
      </c>
      <c r="AG12" s="216"/>
      <c r="AH12" s="203">
        <f>J58</f>
        <v>0</v>
      </c>
      <c r="AI12" s="204"/>
    </row>
    <row r="13" spans="2:43" ht="10.5" customHeight="1">
      <c r="B13" s="148" t="s">
        <v>95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4"/>
      <c r="S13" s="4"/>
      <c r="T13" s="4"/>
      <c r="AC13" s="4"/>
      <c r="AD13" s="210">
        <f>H80+I80+J80</f>
        <v>0</v>
      </c>
      <c r="AE13" s="203"/>
      <c r="AF13" s="215" t="s">
        <v>72</v>
      </c>
      <c r="AG13" s="216"/>
      <c r="AH13" s="203">
        <f>H58+I58+J58</f>
        <v>0</v>
      </c>
      <c r="AI13" s="204"/>
    </row>
    <row r="14" spans="2:43" ht="10.5" customHeight="1"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4"/>
      <c r="S14" s="4"/>
      <c r="T14" s="4"/>
      <c r="AC14" s="4"/>
      <c r="AD14" s="211" t="str">
        <f>T80</f>
        <v/>
      </c>
      <c r="AE14" s="205"/>
      <c r="AF14" s="215" t="s">
        <v>73</v>
      </c>
      <c r="AG14" s="216"/>
      <c r="AH14" s="205" t="str">
        <f>T58</f>
        <v/>
      </c>
      <c r="AI14" s="206"/>
    </row>
    <row r="15" spans="2:43" ht="10.5" customHeight="1">
      <c r="B15" s="181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4"/>
      <c r="S15" s="4"/>
      <c r="T15" s="4"/>
      <c r="AC15" s="4"/>
      <c r="AD15" s="209" t="str">
        <f>AU75</f>
        <v/>
      </c>
      <c r="AE15" s="201"/>
      <c r="AF15" s="207" t="s">
        <v>29</v>
      </c>
      <c r="AG15" s="208"/>
      <c r="AH15" s="201" t="str">
        <f>AU53</f>
        <v/>
      </c>
      <c r="AI15" s="202"/>
    </row>
    <row r="16" spans="2:43" ht="10.5" customHeight="1">
      <c r="B16" s="169" t="s">
        <v>61</v>
      </c>
      <c r="C16" s="166">
        <v>1</v>
      </c>
      <c r="D16" s="166">
        <v>2</v>
      </c>
      <c r="E16" s="166">
        <v>3</v>
      </c>
      <c r="F16" s="166">
        <v>4</v>
      </c>
      <c r="G16" s="166">
        <v>5</v>
      </c>
      <c r="H16" s="166">
        <v>6</v>
      </c>
      <c r="I16" s="166">
        <v>7</v>
      </c>
      <c r="J16" s="166">
        <v>8</v>
      </c>
      <c r="K16" s="166">
        <v>9</v>
      </c>
      <c r="L16" s="186"/>
      <c r="M16" s="166" t="s">
        <v>2</v>
      </c>
      <c r="N16" s="166" t="s">
        <v>3</v>
      </c>
      <c r="O16" s="166" t="s">
        <v>15</v>
      </c>
      <c r="Q16" s="186" t="s">
        <v>108</v>
      </c>
      <c r="R16" s="186"/>
      <c r="S16" s="186"/>
      <c r="T16" s="186"/>
      <c r="U16" s="186"/>
      <c r="X16" s="186" t="s">
        <v>145</v>
      </c>
      <c r="AB16" s="240" t="s">
        <v>146</v>
      </c>
      <c r="AC16" s="240"/>
      <c r="AD16" s="4"/>
      <c r="AE16" s="4"/>
      <c r="AF16" s="4"/>
      <c r="AG16" s="4"/>
      <c r="AH16" s="4"/>
      <c r="AI16" s="4"/>
    </row>
    <row r="17" spans="2:45" ht="10.5" customHeight="1">
      <c r="B17" s="176" t="str">
        <f>LEFT($AD$3,3)</f>
        <v>Vis</v>
      </c>
      <c r="C17" s="180">
        <f>'Game 3'!$F$28</f>
        <v>0</v>
      </c>
      <c r="D17" s="179">
        <f>'Game 3'!$I$28</f>
        <v>0</v>
      </c>
      <c r="E17" s="179">
        <f>'Game 3'!$L$28</f>
        <v>0</v>
      </c>
      <c r="F17" s="179">
        <f>'Game 3'!$O$28</f>
        <v>0</v>
      </c>
      <c r="G17" s="179">
        <f>'Game 3'!$R$28</f>
        <v>0</v>
      </c>
      <c r="H17" s="179">
        <f>'Game 3'!$U$28</f>
        <v>0</v>
      </c>
      <c r="I17" s="179">
        <f>'Game 3'!$X$28</f>
        <v>0</v>
      </c>
      <c r="J17" s="179">
        <f>'Game 3'!$AA$28</f>
        <v>0</v>
      </c>
      <c r="K17" s="179">
        <f>'Game 3'!$AD$28</f>
        <v>0</v>
      </c>
      <c r="L17" s="180"/>
      <c r="M17" s="179">
        <f>'Game 3'!$AY$30</f>
        <v>0</v>
      </c>
      <c r="N17" s="179">
        <f>'Game 3'!$BA$30</f>
        <v>0</v>
      </c>
      <c r="O17" s="179">
        <f>'Game 3'!$BC$30</f>
        <v>0</v>
      </c>
      <c r="P17" s="177"/>
      <c r="Q17" s="179">
        <f>'Game 3'!$BF$20</f>
        <v>0</v>
      </c>
      <c r="R17" s="170" t="str">
        <f>'Game 3'!$CU$30</f>
        <v/>
      </c>
      <c r="S17" s="4"/>
      <c r="T17" s="4"/>
      <c r="X17" s="4" t="str">
        <f>IF('Game 3'!$BS$2="","",('Game 3'!$BS$2))</f>
        <v/>
      </c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4"/>
      <c r="AR17" s="4"/>
      <c r="AS17" s="4"/>
    </row>
    <row r="18" spans="2:45" ht="10.5" customHeight="1">
      <c r="B18" s="185" t="str">
        <f>LEFT($AD$5,3)</f>
        <v>Hom</v>
      </c>
      <c r="C18" s="179">
        <f>'Game 3'!$F$60</f>
        <v>0</v>
      </c>
      <c r="D18" s="179">
        <f>'Game 3'!$I$60</f>
        <v>0</v>
      </c>
      <c r="E18" s="179">
        <f>'Game 3'!$L$60</f>
        <v>0</v>
      </c>
      <c r="F18" s="179">
        <f>'Game 3'!$O$60</f>
        <v>0</v>
      </c>
      <c r="G18" s="179">
        <f>'Game 3'!$R$60</f>
        <v>0</v>
      </c>
      <c r="H18" s="179">
        <f>'Game 3'!$U$60</f>
        <v>0</v>
      </c>
      <c r="I18" s="179">
        <f>'Game 3'!$X$60</f>
        <v>0</v>
      </c>
      <c r="J18" s="179">
        <f>'Game 3'!$AA$60</f>
        <v>0</v>
      </c>
      <c r="K18" s="179">
        <f>'Game 3'!$AD$60</f>
        <v>0</v>
      </c>
      <c r="L18" s="177"/>
      <c r="M18" s="179">
        <f>'Game 3'!$AY$31</f>
        <v>0</v>
      </c>
      <c r="N18" s="179">
        <f>'Game 3'!$BA$31</f>
        <v>0</v>
      </c>
      <c r="O18" s="179">
        <f>'Game 3'!$BC$31</f>
        <v>0</v>
      </c>
      <c r="P18" s="177"/>
      <c r="Q18" s="179">
        <f>'Game 3'!$BF$52</f>
        <v>0</v>
      </c>
      <c r="R18" s="170" t="str">
        <f>'Game 3'!$CU$62</f>
        <v/>
      </c>
      <c r="S18" s="4"/>
      <c r="T18" s="4"/>
      <c r="X18" s="4" t="str">
        <f>IF('Game 3'!$BS$34="","",('Game 3'!$BS$34))</f>
        <v/>
      </c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4"/>
      <c r="AR18" s="4"/>
      <c r="AS18" s="4"/>
    </row>
    <row r="19" spans="2:45" ht="10.5" customHeight="1">
      <c r="B19" s="178" t="s">
        <v>31</v>
      </c>
      <c r="C19" s="177" t="str">
        <f>IFERROR(INDEX('Game 3'!$BS$2:$BS$43,MATCH(1,'Game 3'!$BW$2:$BW$43,0)),"")</f>
        <v/>
      </c>
      <c r="D19" s="177"/>
      <c r="E19" s="177"/>
      <c r="F19" s="178" t="s">
        <v>27</v>
      </c>
      <c r="G19" s="177" t="str">
        <f>IFERROR(INDEX('Game 3'!$BS$2:$BS$43,MATCH(1,'Game 3'!$CC$2:$CC$43,0)),"")</f>
        <v/>
      </c>
      <c r="H19" s="177"/>
      <c r="I19" s="177"/>
      <c r="J19" s="178" t="s">
        <v>86</v>
      </c>
      <c r="K19" s="177" t="str">
        <f>IFERROR(INDEX('Game 3'!$BS$2:$BS$43,MATCH(1,'Game 3'!$BX$2:$BX$43,0)),"")</f>
        <v/>
      </c>
      <c r="L19" s="177"/>
      <c r="M19" s="177"/>
      <c r="N19" s="177"/>
      <c r="O19" s="177"/>
      <c r="P19" s="177"/>
      <c r="Q19" s="177"/>
      <c r="R19" s="4"/>
      <c r="S19" s="4"/>
      <c r="T19" s="4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4"/>
      <c r="AR19" s="4"/>
      <c r="AS19" s="4"/>
    </row>
    <row r="20" spans="2:45" ht="10.5" customHeight="1">
      <c r="B20" s="148" t="s">
        <v>95</v>
      </c>
      <c r="C20" s="200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4"/>
      <c r="S20" s="4"/>
      <c r="T20" s="4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4"/>
      <c r="AR20" s="4"/>
      <c r="AS20" s="4"/>
    </row>
    <row r="21" spans="2:45" ht="10.5" customHeight="1"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4"/>
      <c r="S21" s="4"/>
      <c r="T21" s="4"/>
      <c r="AC21" s="4"/>
      <c r="AD21" s="4"/>
      <c r="AE21" s="4"/>
      <c r="AF21" s="4"/>
      <c r="AG21" s="4"/>
      <c r="AH21" s="4"/>
      <c r="AI21" s="4"/>
      <c r="AL21" s="4"/>
      <c r="AM21" s="4"/>
      <c r="AN21" s="4"/>
      <c r="AO21" s="4"/>
      <c r="AP21" s="4"/>
      <c r="AQ21" s="4"/>
      <c r="AR21" s="4"/>
      <c r="AS21" s="4"/>
    </row>
    <row r="22" spans="2:45" ht="10.5" customHeight="1">
      <c r="B22" s="181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4"/>
      <c r="S22" s="4"/>
      <c r="T22" s="4"/>
      <c r="AC22" s="4"/>
      <c r="AD22" s="4"/>
      <c r="AE22" s="4"/>
      <c r="AF22" s="4"/>
      <c r="AG22" s="4"/>
      <c r="AH22" s="4"/>
      <c r="AI22" s="4"/>
      <c r="AL22" s="4"/>
      <c r="AM22" s="4"/>
      <c r="AN22" s="4"/>
      <c r="AO22" s="4"/>
      <c r="AP22" s="4"/>
      <c r="AQ22" s="4"/>
      <c r="AR22" s="4"/>
      <c r="AS22" s="4"/>
    </row>
    <row r="23" spans="2:45" ht="10.5" customHeight="1">
      <c r="B23" s="169" t="s">
        <v>62</v>
      </c>
      <c r="C23" s="166">
        <v>1</v>
      </c>
      <c r="D23" s="166">
        <v>2</v>
      </c>
      <c r="E23" s="166">
        <v>3</v>
      </c>
      <c r="F23" s="166">
        <v>4</v>
      </c>
      <c r="G23" s="166">
        <v>5</v>
      </c>
      <c r="H23" s="166">
        <v>6</v>
      </c>
      <c r="I23" s="166">
        <v>7</v>
      </c>
      <c r="J23" s="166">
        <v>8</v>
      </c>
      <c r="K23" s="166">
        <v>9</v>
      </c>
      <c r="L23" s="186"/>
      <c r="M23" s="166" t="s">
        <v>2</v>
      </c>
      <c r="N23" s="166" t="s">
        <v>3</v>
      </c>
      <c r="O23" s="166" t="s">
        <v>15</v>
      </c>
      <c r="Q23" s="186" t="s">
        <v>108</v>
      </c>
      <c r="R23" s="186"/>
      <c r="S23" s="186"/>
      <c r="T23" s="186"/>
      <c r="U23" s="186"/>
      <c r="X23" s="186" t="s">
        <v>145</v>
      </c>
      <c r="AC23" s="4"/>
      <c r="AD23" s="4"/>
      <c r="AE23" s="4"/>
      <c r="AF23" s="4"/>
      <c r="AG23" s="4"/>
      <c r="AH23" s="4"/>
      <c r="AI23" s="4"/>
      <c r="AL23" s="4"/>
      <c r="AM23" s="4"/>
      <c r="AN23" s="4"/>
      <c r="AO23" s="4"/>
      <c r="AP23" s="4"/>
      <c r="AQ23" s="4"/>
      <c r="AR23" s="4"/>
      <c r="AS23" s="4"/>
    </row>
    <row r="24" spans="2:45" ht="10.5" customHeight="1">
      <c r="B24" s="176" t="str">
        <f>LEFT($AD$3,3)</f>
        <v>Vis</v>
      </c>
      <c r="C24" s="180">
        <f>'Game 4'!$F$28</f>
        <v>0</v>
      </c>
      <c r="D24" s="179">
        <f>'Game 4'!$I$28</f>
        <v>0</v>
      </c>
      <c r="E24" s="179">
        <f>'Game 4'!$L$28</f>
        <v>0</v>
      </c>
      <c r="F24" s="179">
        <f>'Game 4'!$O$28</f>
        <v>0</v>
      </c>
      <c r="G24" s="179">
        <f>'Game 4'!$R$28</f>
        <v>0</v>
      </c>
      <c r="H24" s="179">
        <f>'Game 4'!$U$28</f>
        <v>0</v>
      </c>
      <c r="I24" s="179">
        <f>'Game 4'!$X$28</f>
        <v>0</v>
      </c>
      <c r="J24" s="179">
        <f>'Game 4'!$AA$28</f>
        <v>0</v>
      </c>
      <c r="K24" s="179">
        <f>'Game 4'!$AD$28</f>
        <v>0</v>
      </c>
      <c r="L24" s="180"/>
      <c r="M24" s="179">
        <f>'Game 4'!$AY$30</f>
        <v>0</v>
      </c>
      <c r="N24" s="179">
        <f>'Game 4'!$BA$30</f>
        <v>0</v>
      </c>
      <c r="O24" s="179">
        <f>'Game 4'!$BC$30</f>
        <v>0</v>
      </c>
      <c r="P24" s="177"/>
      <c r="Q24" s="179">
        <f>'Game 4'!$BF$20</f>
        <v>0</v>
      </c>
      <c r="R24" s="170" t="str">
        <f>'Game 4'!$CU$30</f>
        <v/>
      </c>
      <c r="S24" s="4"/>
      <c r="T24" s="4"/>
      <c r="X24" s="4" t="str">
        <f>IF('Game 4'!$BS$2="","",('Game 4'!$BS$2))</f>
        <v/>
      </c>
      <c r="AC24" s="4"/>
      <c r="AD24" s="4"/>
      <c r="AE24" s="4"/>
      <c r="AF24" s="4"/>
      <c r="AG24" s="4"/>
      <c r="AH24" s="4"/>
      <c r="AL24" s="4"/>
      <c r="AM24" s="4"/>
      <c r="AN24" s="4"/>
      <c r="AO24" s="4"/>
      <c r="AP24" s="4"/>
      <c r="AQ24" s="4"/>
      <c r="AR24" s="4"/>
      <c r="AS24" s="4"/>
    </row>
    <row r="25" spans="2:45" ht="10.5" customHeight="1">
      <c r="B25" s="185" t="str">
        <f>LEFT($AD$5,3)</f>
        <v>Hom</v>
      </c>
      <c r="C25" s="179">
        <f>'Game 4'!$F$60</f>
        <v>0</v>
      </c>
      <c r="D25" s="179">
        <f>'Game 4'!$I$60</f>
        <v>0</v>
      </c>
      <c r="E25" s="179">
        <f>'Game 4'!$L$60</f>
        <v>0</v>
      </c>
      <c r="F25" s="179">
        <f>'Game 4'!$O$60</f>
        <v>0</v>
      </c>
      <c r="G25" s="179">
        <f>'Game 4'!$R$60</f>
        <v>0</v>
      </c>
      <c r="H25" s="179">
        <f>'Game 4'!$U$60</f>
        <v>0</v>
      </c>
      <c r="I25" s="179">
        <f>'Game 4'!$X$60</f>
        <v>0</v>
      </c>
      <c r="J25" s="179">
        <f>'Game 4'!$AA$60</f>
        <v>0</v>
      </c>
      <c r="K25" s="179">
        <f>'Game 4'!$AD$60</f>
        <v>0</v>
      </c>
      <c r="L25" s="177"/>
      <c r="M25" s="179">
        <f>'Game 4'!$AY$31</f>
        <v>0</v>
      </c>
      <c r="N25" s="179">
        <f>'Game 4'!$BA$31</f>
        <v>0</v>
      </c>
      <c r="O25" s="179">
        <f>'Game 4'!$BC$31</f>
        <v>0</v>
      </c>
      <c r="P25" s="177"/>
      <c r="Q25" s="179">
        <f>'Game 4'!$BF$52</f>
        <v>0</v>
      </c>
      <c r="R25" s="170" t="str">
        <f>'Game 4'!$CU$62</f>
        <v/>
      </c>
      <c r="S25" s="4"/>
      <c r="T25" s="4"/>
      <c r="X25" s="4" t="str">
        <f>IF('Game 4'!$BS$34="","",('Game 4'!$BS$34))</f>
        <v/>
      </c>
      <c r="AC25" s="4"/>
      <c r="AD25" s="4" t="s">
        <v>140</v>
      </c>
      <c r="AE25" s="4"/>
      <c r="AF25" s="4"/>
      <c r="AG25" s="4"/>
      <c r="AH25" s="4"/>
      <c r="AL25" s="4"/>
      <c r="AM25" s="4"/>
      <c r="AN25" s="4"/>
      <c r="AO25" s="4"/>
      <c r="AP25" s="4"/>
      <c r="AQ25" s="4"/>
    </row>
    <row r="26" spans="2:45" ht="10.5" customHeight="1">
      <c r="B26" s="178" t="s">
        <v>31</v>
      </c>
      <c r="C26" s="177" t="str">
        <f>IFERROR(INDEX('Game 4'!$BS$2:$BS$43,MATCH(1,'Game 4'!$BW$2:$BW$43,0)),"")</f>
        <v/>
      </c>
      <c r="D26" s="177"/>
      <c r="E26" s="177"/>
      <c r="F26" s="178" t="s">
        <v>27</v>
      </c>
      <c r="G26" s="177" t="str">
        <f>IFERROR(INDEX('Game 4'!$BS$2:$BS$43,MATCH(1,'Game 4'!$CC$2:$CC$43,0)),"")</f>
        <v/>
      </c>
      <c r="H26" s="177"/>
      <c r="I26" s="177"/>
      <c r="J26" s="178" t="s">
        <v>86</v>
      </c>
      <c r="K26" s="177" t="str">
        <f>IFERROR(INDEX('Game 4'!$BS$2:$BS$43,MATCH(1,'Game 4'!$BX$2:$BX$43,0)),"")</f>
        <v/>
      </c>
      <c r="L26" s="177"/>
      <c r="M26" s="177"/>
      <c r="N26" s="177"/>
      <c r="O26" s="177"/>
      <c r="P26" s="177"/>
      <c r="Q26" s="177"/>
      <c r="R26" s="4"/>
      <c r="S26" s="4"/>
      <c r="T26" s="4"/>
      <c r="AC26" s="4"/>
      <c r="AG26" s="4"/>
      <c r="AH26" s="4"/>
    </row>
    <row r="27" spans="2:45" ht="10.5" customHeight="1">
      <c r="B27" s="148" t="s">
        <v>95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4"/>
      <c r="S27" s="4"/>
      <c r="T27" s="4"/>
      <c r="AC27" s="4"/>
      <c r="AD27" s="4" t="s">
        <v>147</v>
      </c>
      <c r="AF27" s="4"/>
    </row>
    <row r="28" spans="2:45" ht="10.5" customHeight="1"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4"/>
      <c r="S28" s="4"/>
      <c r="T28" s="4"/>
      <c r="AC28" s="4"/>
      <c r="AD28" s="4" t="s">
        <v>141</v>
      </c>
      <c r="AE28" s="4"/>
      <c r="AF28" s="4"/>
      <c r="AG28" s="4"/>
      <c r="AH28" s="4"/>
    </row>
    <row r="29" spans="2:45" ht="10.5" customHeight="1"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4"/>
      <c r="S29" s="4"/>
      <c r="T29" s="4"/>
      <c r="AC29" s="4"/>
      <c r="AF29" s="4"/>
      <c r="AG29" s="4"/>
      <c r="AH29" s="4"/>
    </row>
    <row r="30" spans="2:45" ht="10.5" customHeight="1">
      <c r="B30" s="169" t="s">
        <v>63</v>
      </c>
      <c r="C30" s="166">
        <v>1</v>
      </c>
      <c r="D30" s="166">
        <v>2</v>
      </c>
      <c r="E30" s="166">
        <v>3</v>
      </c>
      <c r="F30" s="166">
        <v>4</v>
      </c>
      <c r="G30" s="166">
        <v>5</v>
      </c>
      <c r="H30" s="166">
        <v>6</v>
      </c>
      <c r="I30" s="166">
        <v>7</v>
      </c>
      <c r="J30" s="166">
        <v>8</v>
      </c>
      <c r="K30" s="166">
        <v>9</v>
      </c>
      <c r="L30" s="186"/>
      <c r="M30" s="166" t="s">
        <v>2</v>
      </c>
      <c r="N30" s="166" t="s">
        <v>3</v>
      </c>
      <c r="O30" s="166" t="s">
        <v>15</v>
      </c>
      <c r="Q30" s="186" t="s">
        <v>108</v>
      </c>
      <c r="R30" s="186"/>
      <c r="S30" s="186"/>
      <c r="T30" s="186"/>
      <c r="U30" s="186"/>
      <c r="X30" s="186" t="s">
        <v>145</v>
      </c>
      <c r="AC30" s="4"/>
      <c r="AD30" s="4"/>
      <c r="AE30" s="4"/>
      <c r="AF30" s="4"/>
      <c r="AG30" s="4"/>
      <c r="AH30" s="4"/>
    </row>
    <row r="31" spans="2:45" ht="10.5" customHeight="1">
      <c r="B31" s="176" t="str">
        <f>LEFT($AD$3,3)</f>
        <v>Vis</v>
      </c>
      <c r="C31" s="180">
        <f>'Game 5'!$F$28</f>
        <v>0</v>
      </c>
      <c r="D31" s="179">
        <f>'Game 5'!$I$28</f>
        <v>0</v>
      </c>
      <c r="E31" s="179">
        <f>'Game 5'!$L$28</f>
        <v>0</v>
      </c>
      <c r="F31" s="179">
        <f>'Game 5'!$O$28</f>
        <v>0</v>
      </c>
      <c r="G31" s="179">
        <f>'Game 5'!$R$28</f>
        <v>0</v>
      </c>
      <c r="H31" s="179">
        <f>'Game 5'!$U$28</f>
        <v>0</v>
      </c>
      <c r="I31" s="179">
        <f>'Game 5'!$X$28</f>
        <v>0</v>
      </c>
      <c r="J31" s="179">
        <f>'Game 5'!$AA$28</f>
        <v>0</v>
      </c>
      <c r="K31" s="179">
        <f>'Game 5'!$AD$28</f>
        <v>0</v>
      </c>
      <c r="L31" s="180"/>
      <c r="M31" s="179">
        <f>'Game 5'!$AY$30</f>
        <v>0</v>
      </c>
      <c r="N31" s="179">
        <f>'Game 5'!$BA$30</f>
        <v>0</v>
      </c>
      <c r="O31" s="179">
        <f>'Game 5'!$BC$30</f>
        <v>0</v>
      </c>
      <c r="P31" s="177"/>
      <c r="Q31" s="179">
        <f>'Game 5'!$BF$20</f>
        <v>0</v>
      </c>
      <c r="R31" s="170" t="str">
        <f>'Game 5'!$CU$30</f>
        <v/>
      </c>
      <c r="S31" s="4"/>
      <c r="T31" s="4"/>
      <c r="X31" s="4" t="str">
        <f>IF('Game 5'!$BS$2="","",('Game 5'!$BS$2))</f>
        <v/>
      </c>
      <c r="AC31" s="4"/>
      <c r="AG31" s="4"/>
      <c r="AH31" s="4"/>
    </row>
    <row r="32" spans="2:45" ht="10.5" customHeight="1">
      <c r="B32" s="185" t="str">
        <f>LEFT($AD$5,3)</f>
        <v>Hom</v>
      </c>
      <c r="C32" s="179">
        <f>'Game 5'!$F$60</f>
        <v>0</v>
      </c>
      <c r="D32" s="179">
        <f>'Game 5'!$I$60</f>
        <v>0</v>
      </c>
      <c r="E32" s="179">
        <f>'Game 5'!$L$60</f>
        <v>0</v>
      </c>
      <c r="F32" s="179">
        <f>'Game 5'!$O$60</f>
        <v>0</v>
      </c>
      <c r="G32" s="179">
        <f>'Game 5'!$R$60</f>
        <v>0</v>
      </c>
      <c r="H32" s="179">
        <f>'Game 5'!$U$60</f>
        <v>0</v>
      </c>
      <c r="I32" s="179">
        <f>'Game 5'!$X$60</f>
        <v>0</v>
      </c>
      <c r="J32" s="179">
        <f>'Game 5'!$AA$60</f>
        <v>0</v>
      </c>
      <c r="K32" s="179">
        <f>'Game 5'!$AD$60</f>
        <v>0</v>
      </c>
      <c r="L32" s="177"/>
      <c r="M32" s="179">
        <f>'Game 5'!$AY$31</f>
        <v>0</v>
      </c>
      <c r="N32" s="179">
        <f>'Game 5'!$BA$31</f>
        <v>0</v>
      </c>
      <c r="O32" s="179">
        <f>'Game 5'!$BC$31</f>
        <v>0</v>
      </c>
      <c r="P32" s="177"/>
      <c r="Q32" s="179">
        <f>'Game 5'!$BF$52</f>
        <v>0</v>
      </c>
      <c r="R32" s="170" t="str">
        <f>'Game 5'!$CU$62</f>
        <v/>
      </c>
      <c r="S32" s="4"/>
      <c r="T32" s="4"/>
      <c r="X32" s="4" t="str">
        <f>IF('Game 5'!$BS$34="","",('Game 5'!$BS$34))</f>
        <v/>
      </c>
      <c r="AC32" s="4"/>
      <c r="AD32" s="4"/>
      <c r="AE32" s="4"/>
      <c r="AF32" s="4"/>
      <c r="AG32" s="4"/>
      <c r="AH32" s="4"/>
    </row>
    <row r="33" spans="1:50" ht="10.5" customHeight="1">
      <c r="B33" s="178" t="s">
        <v>31</v>
      </c>
      <c r="C33" s="177" t="str">
        <f>IFERROR(INDEX('Game 5'!$BS$2:$BS$43,MATCH(1,'Game 5'!$BW$2:$BW$43,0)),"")</f>
        <v/>
      </c>
      <c r="D33" s="177"/>
      <c r="E33" s="177"/>
      <c r="F33" s="178" t="s">
        <v>27</v>
      </c>
      <c r="G33" s="177" t="str">
        <f>IFERROR(INDEX('Game 5'!$BS$2:$BS$43,MATCH(1,'Game 5'!$CC$2:$CC$43,0)),"")</f>
        <v/>
      </c>
      <c r="H33" s="177"/>
      <c r="I33" s="177"/>
      <c r="J33" s="178" t="s">
        <v>86</v>
      </c>
      <c r="K33" s="177" t="str">
        <f>IFERROR(INDEX('Game 5'!$BS$2:$BS$43,MATCH(1,'Game 5'!$BX$2:$BX$43,0)),"")</f>
        <v/>
      </c>
      <c r="L33" s="177"/>
      <c r="M33" s="177"/>
      <c r="N33" s="177"/>
      <c r="O33" s="177"/>
      <c r="P33" s="177"/>
      <c r="Q33" s="177"/>
      <c r="R33" s="4"/>
      <c r="S33" s="4"/>
      <c r="T33" s="4"/>
    </row>
    <row r="34" spans="1:50" ht="10.5" customHeight="1">
      <c r="B34" s="148" t="s">
        <v>95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4"/>
      <c r="S34" s="4"/>
      <c r="T34" s="4"/>
    </row>
    <row r="35" spans="1:50" ht="10.5" customHeight="1"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4"/>
      <c r="S35" s="4"/>
      <c r="T35" s="4"/>
    </row>
    <row r="36" spans="1:50" ht="10.5" customHeight="1" thickBot="1">
      <c r="B36" s="183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4"/>
      <c r="S36" s="4"/>
      <c r="T36" s="4"/>
    </row>
    <row r="37" spans="1:50" ht="10.5" customHeight="1" thickTop="1">
      <c r="A37" s="156"/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6"/>
      <c r="V37" s="156"/>
      <c r="W37" s="156"/>
      <c r="X37" s="156"/>
      <c r="Y37" s="156"/>
      <c r="Z37" s="156"/>
      <c r="AA37" s="156"/>
      <c r="AB37" s="157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6"/>
      <c r="AV37" s="156"/>
      <c r="AW37" s="156"/>
      <c r="AX37" s="156"/>
    </row>
    <row r="38" spans="1:50" ht="10.5" customHeight="1">
      <c r="A38" s="26"/>
      <c r="B38" s="128" t="str">
        <f>AD5</f>
        <v>Home</v>
      </c>
      <c r="C38" s="102" t="s">
        <v>0</v>
      </c>
      <c r="D38" s="102" t="s">
        <v>1</v>
      </c>
      <c r="E38" s="102" t="s">
        <v>2</v>
      </c>
      <c r="F38" s="102" t="s">
        <v>3</v>
      </c>
      <c r="G38" s="102" t="s">
        <v>4</v>
      </c>
      <c r="H38" s="102" t="s">
        <v>5</v>
      </c>
      <c r="I38" s="102" t="s">
        <v>6</v>
      </c>
      <c r="J38" s="160" t="s">
        <v>7</v>
      </c>
      <c r="K38" s="102" t="s">
        <v>8</v>
      </c>
      <c r="L38" s="102" t="s">
        <v>9</v>
      </c>
      <c r="M38" s="102" t="s">
        <v>10</v>
      </c>
      <c r="N38" s="102" t="s">
        <v>11</v>
      </c>
      <c r="O38" s="102" t="s">
        <v>33</v>
      </c>
      <c r="P38" s="102" t="s">
        <v>12</v>
      </c>
      <c r="Q38" s="102" t="s">
        <v>13</v>
      </c>
      <c r="R38" s="102" t="s">
        <v>14</v>
      </c>
      <c r="S38" s="102" t="s">
        <v>15</v>
      </c>
      <c r="T38" s="102" t="s">
        <v>52</v>
      </c>
      <c r="U38" s="102" t="s">
        <v>53</v>
      </c>
      <c r="V38" s="161" t="s">
        <v>54</v>
      </c>
      <c r="W38" s="162"/>
      <c r="X38" s="162" t="s">
        <v>16</v>
      </c>
      <c r="Y38" s="162" t="s">
        <v>17</v>
      </c>
      <c r="Z38" s="162" t="s">
        <v>18</v>
      </c>
      <c r="AA38" s="128"/>
      <c r="AB38" s="163"/>
      <c r="AC38" s="164" t="s">
        <v>25</v>
      </c>
      <c r="AD38" s="164" t="s">
        <v>26</v>
      </c>
      <c r="AE38" s="164" t="s">
        <v>0</v>
      </c>
      <c r="AF38" s="164" t="s">
        <v>22</v>
      </c>
      <c r="AG38" s="164" t="s">
        <v>23</v>
      </c>
      <c r="AH38" s="164" t="s">
        <v>28</v>
      </c>
      <c r="AI38" s="164" t="s">
        <v>27</v>
      </c>
      <c r="AJ38" s="165" t="s">
        <v>69</v>
      </c>
      <c r="AK38" s="164" t="s">
        <v>70</v>
      </c>
      <c r="AL38" s="164" t="s">
        <v>3</v>
      </c>
      <c r="AM38" s="164" t="s">
        <v>2</v>
      </c>
      <c r="AN38" s="164" t="s">
        <v>24</v>
      </c>
      <c r="AO38" s="164" t="s">
        <v>7</v>
      </c>
      <c r="AP38" s="164" t="s">
        <v>8</v>
      </c>
      <c r="AQ38" s="164" t="s">
        <v>9</v>
      </c>
      <c r="AR38" s="164" t="s">
        <v>33</v>
      </c>
      <c r="AS38" s="128" t="s">
        <v>31</v>
      </c>
      <c r="AT38" s="128" t="s">
        <v>56</v>
      </c>
      <c r="AU38" s="164" t="s">
        <v>29</v>
      </c>
      <c r="AV38" s="164" t="s">
        <v>30</v>
      </c>
      <c r="AX38" s="191"/>
    </row>
    <row r="39" spans="1:50" ht="10.5" customHeight="1">
      <c r="A39" s="26"/>
      <c r="B39" s="2"/>
      <c r="C39" s="13">
        <f>SUMPRODUCT(--('Game 1'!$B$34:$B$59=$B39),('Game 1'!AY$34:AY$59))+SUMPRODUCT(--('Game 2'!$B$34:$B$59=$B39),('Game 2'!AY$34:AY$59))+SUMPRODUCT(--('Game 3'!$B$34:$B$59=$B39),('Game 3'!AY$34:AY$59))+SUMPRODUCT(--('Game 4'!$B$34:$B$59=$B39),('Game 4'!AY$34:AY$59))+SUMPRODUCT(--('Game 5'!$B$34:$B$59=$B39),('Game 5'!AY$34:AY$59))</f>
        <v>0</v>
      </c>
      <c r="D39" s="13">
        <f>SUMPRODUCT(--('Game 1'!$B$34:$B$59=$B39),('Game 1'!AZ$34:AZ$59))+SUMPRODUCT(--('Game 2'!$B$34:$B$59=$B39),('Game 2'!AZ$34:AZ$59))+SUMPRODUCT(--('Game 3'!$B$34:$B$59=$B39),('Game 3'!AZ$34:AZ$59))+SUMPRODUCT(--('Game 4'!$B$34:$B$59=$B39),('Game 4'!AZ$34:AZ$59))+SUMPRODUCT(--('Game 5'!$B$34:$B$59=$B39),('Game 5'!AZ$34:AZ$59))</f>
        <v>0</v>
      </c>
      <c r="E39" s="13">
        <f>SUMPRODUCT(--('Game 1'!$B$34:$B$59=$B39),('Game 1'!BA$34:BA$59))+SUMPRODUCT(--('Game 2'!$B$34:$B$59=$B39),('Game 2'!BA$34:BA$59))+SUMPRODUCT(--('Game 3'!$B$34:$B$59=$B39),('Game 3'!BA$34:BA$59))+SUMPRODUCT(--('Game 4'!$B$34:$B$59=$B39),('Game 4'!BA$34:BA$59))+SUMPRODUCT(--('Game 5'!$B$34:$B$59=$B39),('Game 5'!BA$34:BA$59))</f>
        <v>0</v>
      </c>
      <c r="F39" s="13">
        <f>SUMPRODUCT(--('Game 1'!$B$34:$B$59=$B39),('Game 1'!BB$34:BB$59))+SUMPRODUCT(--('Game 2'!$B$34:$B$59=$B39),('Game 2'!BB$34:BB$59))+SUMPRODUCT(--('Game 3'!$B$34:$B$59=$B39),('Game 3'!BB$34:BB$59))+SUMPRODUCT(--('Game 4'!$B$34:$B$59=$B39),('Game 4'!BB$34:BB$59))+SUMPRODUCT(--('Game 5'!$B$34:$B$59=$B39),('Game 5'!BB$34:BB$59))</f>
        <v>0</v>
      </c>
      <c r="G39" s="13">
        <f>SUMPRODUCT(--('Game 1'!$B$34:$B$59=$B39),('Game 1'!BC$34:BC$59))+SUMPRODUCT(--('Game 2'!$B$34:$B$59=$B39),('Game 2'!BC$34:BC$59))+SUMPRODUCT(--('Game 3'!$B$34:$B$59=$B39),('Game 3'!BC$34:BC$59))+SUMPRODUCT(--('Game 4'!$B$34:$B$59=$B39),('Game 4'!BC$34:BC$59))+SUMPRODUCT(--('Game 5'!$B$34:$B$59=$B39),('Game 5'!BC$34:BC$59))</f>
        <v>0</v>
      </c>
      <c r="H39" s="13">
        <f>SUMPRODUCT(--('Game 1'!$B$34:$B$59=$B39),('Game 1'!BD$34:BD$59))+SUMPRODUCT(--('Game 2'!$B$34:$B$59=$B39),('Game 2'!BD$34:BD$59))+SUMPRODUCT(--('Game 3'!$B$34:$B$59=$B39),('Game 3'!BD$34:BD$59))+SUMPRODUCT(--('Game 4'!$B$34:$B$59=$B39),('Game 4'!BD$34:BD$59))+SUMPRODUCT(--('Game 5'!$B$34:$B$59=$B39),('Game 5'!BD$34:BD$59))</f>
        <v>0</v>
      </c>
      <c r="I39" s="13">
        <f>SUMPRODUCT(--('Game 1'!$B$34:$B$59=$B39),('Game 1'!BE$34:BE$59))+SUMPRODUCT(--('Game 2'!$B$34:$B$59=$B39),('Game 2'!BE$34:BE$59))+SUMPRODUCT(--('Game 3'!$B$34:$B$59=$B39),('Game 3'!BE$34:BE$59))+SUMPRODUCT(--('Game 4'!$B$34:$B$59=$B39),('Game 4'!BE$34:BE$59))+SUMPRODUCT(--('Game 5'!$B$34:$B$59=$B39),('Game 5'!BE$34:BE$59))</f>
        <v>0</v>
      </c>
      <c r="J39" s="89">
        <f>SUMPRODUCT(--('Game 1'!$B$34:$B$59=$B39),('Game 1'!BF$34:BF$59))+SUMPRODUCT(--('Game 2'!$B$34:$B$59=$B39),('Game 2'!BF$34:BF$59))+SUMPRODUCT(--('Game 3'!$B$34:$B$59=$B39),('Game 3'!BF$34:BF$59))+SUMPRODUCT(--('Game 4'!$B$34:$B$59=$B39),('Game 4'!BF$34:BF$59))+SUMPRODUCT(--('Game 5'!$B$34:$B$59=$B39),('Game 5'!BF$34:BF$59))</f>
        <v>0</v>
      </c>
      <c r="K39" s="13">
        <f>SUMPRODUCT(--('Game 1'!$B$34:$B$59=$B39),('Game 1'!BG$34:BG$59))+SUMPRODUCT(--('Game 2'!$B$34:$B$59=$B39),('Game 2'!BG$34:BG$59))+SUMPRODUCT(--('Game 3'!$B$34:$B$59=$B39),('Game 3'!BG$34:BG$59))+SUMPRODUCT(--('Game 4'!$B$34:$B$59=$B39),('Game 4'!BG$34:BG$59))+SUMPRODUCT(--('Game 5'!$B$34:$B$59=$B39),('Game 5'!BG$34:BG$59))</f>
        <v>0</v>
      </c>
      <c r="L39" s="13">
        <f>SUMPRODUCT(--('Game 1'!$B$34:$B$59=$B39),('Game 1'!BH$34:BH$59))+SUMPRODUCT(--('Game 2'!$B$34:$B$59=$B39),('Game 2'!BH$34:BH$59))+SUMPRODUCT(--('Game 3'!$B$34:$B$59=$B39),('Game 3'!BH$34:BH$59))+SUMPRODUCT(--('Game 4'!$B$34:$B$59=$B39),('Game 4'!BH$34:BH$59))+SUMPRODUCT(--('Game 5'!$B$34:$B$59=$B39),('Game 5'!BH$34:BH$59))</f>
        <v>0</v>
      </c>
      <c r="M39" s="13">
        <f>SUMPRODUCT(--('Game 1'!$B$34:$B$59=$B39),('Game 1'!BI$34:BI$59))+SUMPRODUCT(--('Game 2'!$B$34:$B$59=$B39),('Game 2'!BI$34:BI$59))+SUMPRODUCT(--('Game 3'!$B$34:$B$59=$B39),('Game 3'!BI$34:BI$59))+SUMPRODUCT(--('Game 4'!$B$34:$B$59=$B39),('Game 4'!BI$34:BI$59))+SUMPRODUCT(--('Game 5'!$B$34:$B$59=$B39),('Game 5'!BI$34:BI$59))</f>
        <v>0</v>
      </c>
      <c r="N39" s="13">
        <f>SUMPRODUCT(--('Game 1'!$B$34:$B$59=$B39),('Game 1'!BJ$34:BJ$59))+SUMPRODUCT(--('Game 2'!$B$34:$B$59=$B39),('Game 2'!BJ$34:BJ$59))+SUMPRODUCT(--('Game 3'!$B$34:$B$59=$B39),('Game 3'!BJ$34:BJ$59))+SUMPRODUCT(--('Game 4'!$B$34:$B$59=$B39),('Game 4'!BJ$34:BJ$59))+SUMPRODUCT(--('Game 5'!$B$34:$B$59=$B39),('Game 5'!BJ$34:BJ$59))</f>
        <v>0</v>
      </c>
      <c r="O39" s="13">
        <f>SUMPRODUCT(--('Game 1'!$B$34:$B$59=$B39),('Game 1'!BK$34:BK$59))+SUMPRODUCT(--('Game 2'!$B$34:$B$59=$B39),('Game 2'!BK$34:BK$59))+SUMPRODUCT(--('Game 3'!$B$34:$B$59=$B39),('Game 3'!BK$34:BK$59))+SUMPRODUCT(--('Game 4'!$B$34:$B$59=$B39),('Game 4'!BK$34:BK$59))+SUMPRODUCT(--('Game 5'!$B$34:$B$59=$B39),('Game 5'!BK$34:BK$59))</f>
        <v>0</v>
      </c>
      <c r="P39" s="13">
        <f>SUMPRODUCT(--('Game 1'!$B$34:$B$59=$B39),('Game 1'!BL$34:BL$59))+SUMPRODUCT(--('Game 2'!$B$34:$B$59=$B39),('Game 2'!BL$34:BL$59))+SUMPRODUCT(--('Game 3'!$B$34:$B$59=$B39),('Game 3'!BL$34:BL$59))+SUMPRODUCT(--('Game 4'!$B$34:$B$59=$B39),('Game 4'!BL$34:BL$59))+SUMPRODUCT(--('Game 5'!$B$34:$B$59=$B39),('Game 5'!BL$34:BL$59))</f>
        <v>0</v>
      </c>
      <c r="Q39" s="13">
        <f>SUMPRODUCT(--('Game 1'!$B$34:$B$59=$B39),('Game 1'!BM$34:BM$59))+SUMPRODUCT(--('Game 2'!$B$34:$B$59=$B39),('Game 2'!BM$34:BM$59))+SUMPRODUCT(--('Game 3'!$B$34:$B$59=$B39),('Game 3'!BM$34:BM$59))+SUMPRODUCT(--('Game 4'!$B$34:$B$59=$B39),('Game 4'!BM$34:BM$59))+SUMPRODUCT(--('Game 5'!$B$34:$B$59=$B39),('Game 5'!BM$34:BM$59))</f>
        <v>0</v>
      </c>
      <c r="R39" s="13">
        <f>SUMPRODUCT(--('Game 1'!$B$34:$B$59=$B39),('Game 1'!BN$34:BN$59))+SUMPRODUCT(--('Game 2'!$B$34:$B$59=$B39),('Game 2'!BN$34:BN$59))+SUMPRODUCT(--('Game 3'!$B$34:$B$59=$B39),('Game 3'!BN$34:BN$59))+SUMPRODUCT(--('Game 4'!$B$34:$B$59=$B39),('Game 4'!BN$34:BN$59))+SUMPRODUCT(--('Game 5'!$B$34:$B$59=$B39),('Game 5'!BN$34:BN$59))</f>
        <v>0</v>
      </c>
      <c r="S39" s="13">
        <f>SUMPRODUCT(--('Game 1'!$B$34:$B$59=$B39),('Game 1'!BO$34:BO$59))+SUMPRODUCT(--('Game 2'!$B$34:$B$59=$B39),('Game 2'!BO$34:BO$59))+SUMPRODUCT(--('Game 3'!$B$34:$B$59=$B39),('Game 3'!BO$34:BO$59))+SUMPRODUCT(--('Game 4'!$B$34:$B$59=$B39),('Game 4'!BO$34:BO$59))+SUMPRODUCT(--('Game 5'!$B$34:$B$59=$B39),('Game 5'!BO$34:BO$59))</f>
        <v>0</v>
      </c>
      <c r="T39" s="80" t="str">
        <f t="shared" ref="T39:T58" si="0">IF(D39=0,"",(F39/D39)*1000)</f>
        <v/>
      </c>
      <c r="U39" s="80" t="str">
        <f t="shared" ref="U39:U58" si="1">IF(X39=0,"",(F39+K39+O39)/(D39+K39+O39+P39)*1000)</f>
        <v/>
      </c>
      <c r="V39" s="80" t="str">
        <f t="shared" ref="V39:V58" si="2">IF(X39=0,"",(Z39/D39)*1000)</f>
        <v/>
      </c>
      <c r="W39" s="3"/>
      <c r="X39" s="76">
        <f t="shared" ref="X39:X57" si="3">D39+K39+O39+P39+Q39</f>
        <v>0</v>
      </c>
      <c r="Y39" s="76">
        <f t="shared" ref="Y39:Y57" si="4">F39+K39+O39</f>
        <v>0</v>
      </c>
      <c r="Z39" s="77">
        <f t="shared" ref="Z39:Z57" si="5">F39+H39+2*I39+3*J39</f>
        <v>0</v>
      </c>
      <c r="AB39" s="7"/>
      <c r="AC39" s="74">
        <f>SUMPRODUCT(--('Game 1'!$BS$34:$BS$43=$AB39),('Game 1'!BW$34:BW$43))+SUMPRODUCT(--('Game 2'!$BS$34:$BS$43=$AB39),('Game 2'!BW$34:BW$43))+SUMPRODUCT(--('Game 3'!$BS$34:$BS$43=$AB39),('Game 3'!BW$34:BW$43))+SUMPRODUCT(--('Game 4'!$BS$34:$BS$43=$AB39),('Game 4'!BW$34:BW$43))+SUMPRODUCT(--('Game 5'!$BS$34:$BS$43=$AB39),('Game 5'!BW$34:BW$43))</f>
        <v>0</v>
      </c>
      <c r="AD39" s="74">
        <f>SUMPRODUCT(--('Game 1'!$BS$34:$BS$43=$AB39),('Game 1'!BX$34:BX$43))+SUMPRODUCT(--('Game 2'!$BS$34:$BS$43=$AB39),('Game 2'!BX$34:BX$43))+SUMPRODUCT(--('Game 3'!$BS$34:$BS$43=$AB39),('Game 3'!BX$34:BX$43))+SUMPRODUCT(--('Game 4'!$BS$34:$BS$43=$AB39),('Game 4'!BX$34:BX$43))+SUMPRODUCT(--('Game 5'!$BS$34:$BS$43=$AB39),('Game 5'!BX$34:BX$43))</f>
        <v>0</v>
      </c>
      <c r="AE39" s="74">
        <f>SUMPRODUCT(--('Game 1'!$BS$34:$BS$43=$AB39),('Game 1'!BY$34:BY$43))+SUMPRODUCT(--('Game 2'!$BS$34:$BS$43=$AB39),('Game 2'!BY$34:BY$43))+SUMPRODUCT(--('Game 3'!$BS$34:$BS$43=$AB39),('Game 3'!BY$34:BY$43))+SUMPRODUCT(--('Game 4'!$BS$34:$BS$43=$AB39),('Game 4'!BY$34:BY$43))+SUMPRODUCT(--('Game 5'!$BS$34:$BS$43=$AB39),('Game 5'!BY$34:BY$43))</f>
        <v>0</v>
      </c>
      <c r="AF39" s="74">
        <f>SUMPRODUCT(--('Game 1'!$BS$34:$BS$43=$AB39),('Game 1'!BZ$34:BZ$43))+SUMPRODUCT(--('Game 2'!$BS$34:$BS$43=$AB39),('Game 2'!BZ$34:BZ$43))+SUMPRODUCT(--('Game 3'!$BS$34:$BS$43=$AB39),('Game 3'!BZ$34:BZ$43))+SUMPRODUCT(--('Game 4'!$BS$34:$BS$43=$AB39),('Game 4'!BZ$34:BZ$43))+SUMPRODUCT(--('Game 5'!$BS$34:$BS$43=$AB39),('Game 5'!BZ$34:BZ$43))</f>
        <v>0</v>
      </c>
      <c r="AG39" s="74">
        <f>SUMPRODUCT(--('Game 1'!$BS$34:$BS$43=$AB39),('Game 1'!CA$34:CA$43))+SUMPRODUCT(--('Game 2'!$BS$34:$BS$43=$AB39),('Game 2'!CA$34:CA$43))+SUMPRODUCT(--('Game 3'!$BS$34:$BS$43=$AB39),('Game 3'!CA$34:CA$43))+SUMPRODUCT(--('Game 4'!$BS$34:$BS$43=$AB39),('Game 4'!CA$34:CA$43))+SUMPRODUCT(--('Game 5'!$BS$34:$BS$43=$AB39),('Game 5'!CA$34:CA$43))</f>
        <v>0</v>
      </c>
      <c r="AH39" s="74">
        <f>SUMPRODUCT(--('Game 1'!$BS$34:$BS$43=$AB39),('Game 1'!CB$34:CB$43))+SUMPRODUCT(--('Game 2'!$BS$34:$BS$43=$AB39),('Game 2'!CB$34:CB$43))+SUMPRODUCT(--('Game 3'!$BS$34:$BS$43=$AB39),('Game 3'!CB$34:CB$43))+SUMPRODUCT(--('Game 4'!$BS$34:$BS$43=$AB39),('Game 4'!CB$34:CB$43))+SUMPRODUCT(--('Game 5'!$BS$34:$BS$43=$AB39),('Game 5'!CB$34:CB$43))</f>
        <v>0</v>
      </c>
      <c r="AI39" s="74">
        <f>SUMPRODUCT(--('Game 1'!$BS$34:$BS$43=$AB39),('Game 1'!CC$34:CC$43))+SUMPRODUCT(--('Game 2'!$BS$34:$BS$43=$AB39),('Game 2'!CC$34:CC$43))+SUMPRODUCT(--('Game 3'!$BS$34:$BS$43=$AB39),('Game 3'!CC$34:CC$43))+SUMPRODUCT(--('Game 4'!$BS$34:$BS$43=$AB39),('Game 4'!CC$34:CC$43))+SUMPRODUCT(--('Game 5'!$BS$34:$BS$43=$AB39),('Game 5'!CC$34:CC$43))</f>
        <v>0</v>
      </c>
      <c r="AJ39" s="91">
        <f>SUMPRODUCT(--('Game 1'!$BS$34:$BS$43=$AB39),('Game 1'!CD$34:CD$43))+SUMPRODUCT(--('Game 2'!$BS$34:$BS$43=$AB39),('Game 2'!CD$34:CD$43))+SUMPRODUCT(--('Game 3'!$BS$34:$BS$43=$AB39),('Game 3'!CD$34:CD$43))+SUMPRODUCT(--('Game 4'!$BS$34:$BS$43=$AB39),('Game 4'!CD$34:CD$43))+SUMPRODUCT(--('Game 5'!$BS$34:$BS$43=$AB39),('Game 5'!CD$34:CD$43))</f>
        <v>0</v>
      </c>
      <c r="AK39" s="125">
        <f>SUMPRODUCT(--('Game 1'!$BS$34:$BS$43=$AB39),('Game 1'!CE$34:CE$43))+SUMPRODUCT(--('Game 2'!$BS$34:$BS$43=$AB39),('Game 2'!CE$34:CE$43))+SUMPRODUCT(--('Game 3'!$BS$34:$BS$43=$AB39),('Game 3'!CE$34:CE$43))+SUMPRODUCT(--('Game 4'!$BS$34:$BS$43=$AB39),('Game 4'!CE$34:CE$43))+SUMPRODUCT(--('Game 5'!$BS$34:$BS$43=$AB39),('Game 5'!CE$34:CE$43))</f>
        <v>0</v>
      </c>
      <c r="AL39" s="74">
        <f>SUMPRODUCT(--('Game 1'!$BS$34:$BS$43=$AB39),('Game 1'!CF$34:CF$43))+SUMPRODUCT(--('Game 2'!$BS$34:$BS$43=$AB39),('Game 2'!CF$34:CF$43))+SUMPRODUCT(--('Game 3'!$BS$34:$BS$43=$AB39),('Game 3'!CF$34:CF$43))+SUMPRODUCT(--('Game 4'!$BS$34:$BS$43=$AB39),('Game 4'!CF$34:CF$43))+SUMPRODUCT(--('Game 5'!$BS$34:$BS$43=$AB39),('Game 5'!CF$34:CF$43))</f>
        <v>0</v>
      </c>
      <c r="AM39" s="74">
        <f>SUMPRODUCT(--('Game 1'!$BS$34:$BS$43=$AB39),('Game 1'!CG$34:CG$43))+SUMPRODUCT(--('Game 2'!$BS$34:$BS$43=$AB39),('Game 2'!CG$34:CG$43))+SUMPRODUCT(--('Game 3'!$BS$34:$BS$43=$AB39),('Game 3'!CG$34:CG$43))+SUMPRODUCT(--('Game 4'!$BS$34:$BS$43=$AB39),('Game 4'!CG$34:CG$43))+SUMPRODUCT(--('Game 5'!$BS$34:$BS$43=$AB39),('Game 5'!CG$34:CG$43))</f>
        <v>0</v>
      </c>
      <c r="AN39" s="74">
        <f>SUMPRODUCT(--('Game 1'!$BS$34:$BS$43=$AB39),('Game 1'!CH$34:CH$43))+SUMPRODUCT(--('Game 2'!$BS$34:$BS$43=$AB39),('Game 2'!CH$34:CH$43))+SUMPRODUCT(--('Game 3'!$BS$34:$BS$43=$AB39),('Game 3'!CH$34:CH$43))+SUMPRODUCT(--('Game 4'!$BS$34:$BS$43=$AB39),('Game 4'!CH$34:CH$43))+SUMPRODUCT(--('Game 5'!$BS$34:$BS$43=$AB39),('Game 5'!CH$34:CH$43))</f>
        <v>0</v>
      </c>
      <c r="AO39" s="74">
        <f>SUMPRODUCT(--('Game 1'!$BS$34:$BS$43=$AB39),('Game 1'!CI$34:CI$43))+SUMPRODUCT(--('Game 2'!$BS$34:$BS$43=$AB39),('Game 2'!CI$34:CI$43))+SUMPRODUCT(--('Game 3'!$BS$34:$BS$43=$AB39),('Game 3'!CI$34:CI$43))+SUMPRODUCT(--('Game 4'!$BS$34:$BS$43=$AB39),('Game 4'!CI$34:CI$43))+SUMPRODUCT(--('Game 5'!$BS$34:$BS$43=$AB39),('Game 5'!CI$34:CI$43))</f>
        <v>0</v>
      </c>
      <c r="AP39" s="74">
        <f>SUMPRODUCT(--('Game 1'!$BS$34:$BS$43=$AB39),('Game 1'!CJ$34:CJ$43))+SUMPRODUCT(--('Game 2'!$BS$34:$BS$43=$AB39),('Game 2'!CJ$34:CJ$43))+SUMPRODUCT(--('Game 3'!$BS$34:$BS$43=$AB39),('Game 3'!CJ$34:CJ$43))+SUMPRODUCT(--('Game 4'!$BS$34:$BS$43=$AB39),('Game 4'!CJ$34:CJ$43))+SUMPRODUCT(--('Game 5'!$BS$34:$BS$43=$AB39),('Game 5'!CJ$34:CJ$43))</f>
        <v>0</v>
      </c>
      <c r="AQ39" s="74">
        <f>SUMPRODUCT(--('Game 1'!$BS$34:$BS$43=$AB39),('Game 1'!CK$34:CK$43))+SUMPRODUCT(--('Game 2'!$BS$34:$BS$43=$AB39),('Game 2'!CK$34:CK$43))+SUMPRODUCT(--('Game 3'!$BS$34:$BS$43=$AB39),('Game 3'!CK$34:CK$43))+SUMPRODUCT(--('Game 4'!$BS$34:$BS$43=$AB39),('Game 4'!CK$34:CK$43))+SUMPRODUCT(--('Game 5'!$BS$34:$BS$43=$AB39),('Game 5'!CK$34:CK$43))</f>
        <v>0</v>
      </c>
      <c r="AR39" s="74">
        <f>SUMPRODUCT(--('Game 1'!$BS$34:$BS$43=$AB39),('Game 1'!CL$34:CL$43))+SUMPRODUCT(--('Game 2'!$BS$34:$BS$43=$AB39),('Game 2'!CL$34:CL$43))+SUMPRODUCT(--('Game 3'!$BS$34:$BS$43=$AB39),('Game 3'!CL$34:CL$43))+SUMPRODUCT(--('Game 4'!$BS$34:$BS$43=$AB39),('Game 4'!CL$34:CL$43))+SUMPRODUCT(--('Game 5'!$BS$34:$BS$43=$AB39),('Game 5'!CL$34:CL$43))</f>
        <v>0</v>
      </c>
      <c r="AS39" s="74">
        <f>SUMPRODUCT(--('Game 1'!$BS$34:$BS$43=$AB39),('Game 1'!CM$34:CM$43))+SUMPRODUCT(--('Game 2'!$BS$34:$BS$43=$AB39),('Game 2'!CM$34:CM$43))+SUMPRODUCT(--('Game 3'!$BS$34:$BS$43=$AB39),('Game 3'!CM$34:CM$43))+SUMPRODUCT(--('Game 4'!$BS$34:$BS$43=$AB39),('Game 4'!CM$34:CM$43))+SUMPRODUCT(--('Game 5'!$BS$34:$BS$43=$AB39),('Game 5'!CM$34:CM$43))</f>
        <v>0</v>
      </c>
      <c r="AT39" s="74">
        <f>SUMPRODUCT(--('Game 1'!$BS$34:$BS$43=$AB39),('Game 1'!CN$34:CN$43))+SUMPRODUCT(--('Game 2'!$BS$34:$BS$43=$AB39),('Game 2'!CN$34:CN$43))+SUMPRODUCT(--('Game 3'!$BS$34:$BS$43=$AB39),('Game 3'!CN$34:CN$43))+SUMPRODUCT(--('Game 4'!$BS$34:$BS$43=$AB39),('Game 4'!CN$34:CN$43))+SUMPRODUCT(--('Game 5'!$BS$34:$BS$43=$AB39),('Game 5'!CN$34:CN$43))</f>
        <v>0</v>
      </c>
      <c r="AU39" s="87" t="str">
        <f>IF(AE39=0,"",(AN39*9)/(AJ39+AK39))</f>
        <v/>
      </c>
      <c r="AV39" s="87" t="str">
        <f>IF(AE39=0,"",((AL39+AP39)/(AJ39+AK39)))</f>
        <v/>
      </c>
      <c r="AX39" s="187" t="str">
        <f>IF($AM$75&lt;&gt;$E$58,"ERROR&gt; Home batters: runs don't = visitor pitcher runs allowed","")</f>
        <v/>
      </c>
    </row>
    <row r="40" spans="1:50" ht="10.5" customHeight="1">
      <c r="A40" s="26"/>
      <c r="B40" s="2"/>
      <c r="C40" s="13">
        <f>SUMPRODUCT(--('Game 1'!$B$34:$B$59=$B40),('Game 1'!AY$34:AY$59))+SUMPRODUCT(--('Game 2'!$B$34:$B$59=$B40),('Game 2'!AY$34:AY$59))+SUMPRODUCT(--('Game 3'!$B$34:$B$59=$B40),('Game 3'!AY$34:AY$59))+SUMPRODUCT(--('Game 4'!$B$34:$B$59=$B40),('Game 4'!AY$34:AY$59))+SUMPRODUCT(--('Game 5'!$B$34:$B$59=$B40),('Game 5'!AY$34:AY$59))</f>
        <v>0</v>
      </c>
      <c r="D40" s="13">
        <f>SUMPRODUCT(--('Game 1'!$B$34:$B$59=$B40),('Game 1'!AZ$34:AZ$59))+SUMPRODUCT(--('Game 2'!$B$34:$B$59=$B40),('Game 2'!AZ$34:AZ$59))+SUMPRODUCT(--('Game 3'!$B$34:$B$59=$B40),('Game 3'!AZ$34:AZ$59))+SUMPRODUCT(--('Game 4'!$B$34:$B$59=$B40),('Game 4'!AZ$34:AZ$59))+SUMPRODUCT(--('Game 5'!$B$34:$B$59=$B40),('Game 5'!AZ$34:AZ$59))</f>
        <v>0</v>
      </c>
      <c r="E40" s="13">
        <f>SUMPRODUCT(--('Game 1'!$B$34:$B$59=$B40),('Game 1'!BA$34:BA$59))+SUMPRODUCT(--('Game 2'!$B$34:$B$59=$B40),('Game 2'!BA$34:BA$59))+SUMPRODUCT(--('Game 3'!$B$34:$B$59=$B40),('Game 3'!BA$34:BA$59))+SUMPRODUCT(--('Game 4'!$B$34:$B$59=$B40),('Game 4'!BA$34:BA$59))+SUMPRODUCT(--('Game 5'!$B$34:$B$59=$B40),('Game 5'!BA$34:BA$59))</f>
        <v>0</v>
      </c>
      <c r="F40" s="13">
        <f>SUMPRODUCT(--('Game 1'!$B$34:$B$59=$B40),('Game 1'!BB$34:BB$59))+SUMPRODUCT(--('Game 2'!$B$34:$B$59=$B40),('Game 2'!BB$34:BB$59))+SUMPRODUCT(--('Game 3'!$B$34:$B$59=$B40),('Game 3'!BB$34:BB$59))+SUMPRODUCT(--('Game 4'!$B$34:$B$59=$B40),('Game 4'!BB$34:BB$59))+SUMPRODUCT(--('Game 5'!$B$34:$B$59=$B40),('Game 5'!BB$34:BB$59))</f>
        <v>0</v>
      </c>
      <c r="G40" s="13">
        <f>SUMPRODUCT(--('Game 1'!$B$34:$B$59=$B40),('Game 1'!BC$34:BC$59))+SUMPRODUCT(--('Game 2'!$B$34:$B$59=$B40),('Game 2'!BC$34:BC$59))+SUMPRODUCT(--('Game 3'!$B$34:$B$59=$B40),('Game 3'!BC$34:BC$59))+SUMPRODUCT(--('Game 4'!$B$34:$B$59=$B40),('Game 4'!BC$34:BC$59))+SUMPRODUCT(--('Game 5'!$B$34:$B$59=$B40),('Game 5'!BC$34:BC$59))</f>
        <v>0</v>
      </c>
      <c r="H40" s="13">
        <f>SUMPRODUCT(--('Game 1'!$B$34:$B$59=$B40),('Game 1'!BD$34:BD$59))+SUMPRODUCT(--('Game 2'!$B$34:$B$59=$B40),('Game 2'!BD$34:BD$59))+SUMPRODUCT(--('Game 3'!$B$34:$B$59=$B40),('Game 3'!BD$34:BD$59))+SUMPRODUCT(--('Game 4'!$B$34:$B$59=$B40),('Game 4'!BD$34:BD$59))+SUMPRODUCT(--('Game 5'!$B$34:$B$59=$B40),('Game 5'!BD$34:BD$59))</f>
        <v>0</v>
      </c>
      <c r="I40" s="13">
        <f>SUMPRODUCT(--('Game 1'!$B$34:$B$59=$B40),('Game 1'!BE$34:BE$59))+SUMPRODUCT(--('Game 2'!$B$34:$B$59=$B40),('Game 2'!BE$34:BE$59))+SUMPRODUCT(--('Game 3'!$B$34:$B$59=$B40),('Game 3'!BE$34:BE$59))+SUMPRODUCT(--('Game 4'!$B$34:$B$59=$B40),('Game 4'!BE$34:BE$59))+SUMPRODUCT(--('Game 5'!$B$34:$B$59=$B40),('Game 5'!BE$34:BE$59))</f>
        <v>0</v>
      </c>
      <c r="J40" s="89">
        <f>SUMPRODUCT(--('Game 1'!$B$34:$B$59=$B40),('Game 1'!BF$34:BF$59))+SUMPRODUCT(--('Game 2'!$B$34:$B$59=$B40),('Game 2'!BF$34:BF$59))+SUMPRODUCT(--('Game 3'!$B$34:$B$59=$B40),('Game 3'!BF$34:BF$59))+SUMPRODUCT(--('Game 4'!$B$34:$B$59=$B40),('Game 4'!BF$34:BF$59))+SUMPRODUCT(--('Game 5'!$B$34:$B$59=$B40),('Game 5'!BF$34:BF$59))</f>
        <v>0</v>
      </c>
      <c r="K40" s="13">
        <f>SUMPRODUCT(--('Game 1'!$B$34:$B$59=$B40),('Game 1'!BG$34:BG$59))+SUMPRODUCT(--('Game 2'!$B$34:$B$59=$B40),('Game 2'!BG$34:BG$59))+SUMPRODUCT(--('Game 3'!$B$34:$B$59=$B40),('Game 3'!BG$34:BG$59))+SUMPRODUCT(--('Game 4'!$B$34:$B$59=$B40),('Game 4'!BG$34:BG$59))+SUMPRODUCT(--('Game 5'!$B$34:$B$59=$B40),('Game 5'!BG$34:BG$59))</f>
        <v>0</v>
      </c>
      <c r="L40" s="13">
        <f>SUMPRODUCT(--('Game 1'!$B$34:$B$59=$B40),('Game 1'!BH$34:BH$59))+SUMPRODUCT(--('Game 2'!$B$34:$B$59=$B40),('Game 2'!BH$34:BH$59))+SUMPRODUCT(--('Game 3'!$B$34:$B$59=$B40),('Game 3'!BH$34:BH$59))+SUMPRODUCT(--('Game 4'!$B$34:$B$59=$B40),('Game 4'!BH$34:BH$59))+SUMPRODUCT(--('Game 5'!$B$34:$B$59=$B40),('Game 5'!BH$34:BH$59))</f>
        <v>0</v>
      </c>
      <c r="M40" s="13">
        <f>SUMPRODUCT(--('Game 1'!$B$34:$B$59=$B40),('Game 1'!BI$34:BI$59))+SUMPRODUCT(--('Game 2'!$B$34:$B$59=$B40),('Game 2'!BI$34:BI$59))+SUMPRODUCT(--('Game 3'!$B$34:$B$59=$B40),('Game 3'!BI$34:BI$59))+SUMPRODUCT(--('Game 4'!$B$34:$B$59=$B40),('Game 4'!BI$34:BI$59))+SUMPRODUCT(--('Game 5'!$B$34:$B$59=$B40),('Game 5'!BI$34:BI$59))</f>
        <v>0</v>
      </c>
      <c r="N40" s="13">
        <f>SUMPRODUCT(--('Game 1'!$B$34:$B$59=$B40),('Game 1'!BJ$34:BJ$59))+SUMPRODUCT(--('Game 2'!$B$34:$B$59=$B40),('Game 2'!BJ$34:BJ$59))+SUMPRODUCT(--('Game 3'!$B$34:$B$59=$B40),('Game 3'!BJ$34:BJ$59))+SUMPRODUCT(--('Game 4'!$B$34:$B$59=$B40),('Game 4'!BJ$34:BJ$59))+SUMPRODUCT(--('Game 5'!$B$34:$B$59=$B40),('Game 5'!BJ$34:BJ$59))</f>
        <v>0</v>
      </c>
      <c r="O40" s="13">
        <f>SUMPRODUCT(--('Game 1'!$B$34:$B$59=$B40),('Game 1'!BK$34:BK$59))+SUMPRODUCT(--('Game 2'!$B$34:$B$59=$B40),('Game 2'!BK$34:BK$59))+SUMPRODUCT(--('Game 3'!$B$34:$B$59=$B40),('Game 3'!BK$34:BK$59))+SUMPRODUCT(--('Game 4'!$B$34:$B$59=$B40),('Game 4'!BK$34:BK$59))+SUMPRODUCT(--('Game 5'!$B$34:$B$59=$B40),('Game 5'!BK$34:BK$59))</f>
        <v>0</v>
      </c>
      <c r="P40" s="13">
        <f>SUMPRODUCT(--('Game 1'!$B$34:$B$59=$B40),('Game 1'!BL$34:BL$59))+SUMPRODUCT(--('Game 2'!$B$34:$B$59=$B40),('Game 2'!BL$34:BL$59))+SUMPRODUCT(--('Game 3'!$B$34:$B$59=$B40),('Game 3'!BL$34:BL$59))+SUMPRODUCT(--('Game 4'!$B$34:$B$59=$B40),('Game 4'!BL$34:BL$59))+SUMPRODUCT(--('Game 5'!$B$34:$B$59=$B40),('Game 5'!BL$34:BL$59))</f>
        <v>0</v>
      </c>
      <c r="Q40" s="13">
        <f>SUMPRODUCT(--('Game 1'!$B$34:$B$59=$B40),('Game 1'!BM$34:BM$59))+SUMPRODUCT(--('Game 2'!$B$34:$B$59=$B40),('Game 2'!BM$34:BM$59))+SUMPRODUCT(--('Game 3'!$B$34:$B$59=$B40),('Game 3'!BM$34:BM$59))+SUMPRODUCT(--('Game 4'!$B$34:$B$59=$B40),('Game 4'!BM$34:BM$59))+SUMPRODUCT(--('Game 5'!$B$34:$B$59=$B40),('Game 5'!BM$34:BM$59))</f>
        <v>0</v>
      </c>
      <c r="R40" s="13">
        <f>SUMPRODUCT(--('Game 1'!$B$34:$B$59=$B40),('Game 1'!BN$34:BN$59))+SUMPRODUCT(--('Game 2'!$B$34:$B$59=$B40),('Game 2'!BN$34:BN$59))+SUMPRODUCT(--('Game 3'!$B$34:$B$59=$B40),('Game 3'!BN$34:BN$59))+SUMPRODUCT(--('Game 4'!$B$34:$B$59=$B40),('Game 4'!BN$34:BN$59))+SUMPRODUCT(--('Game 5'!$B$34:$B$59=$B40),('Game 5'!BN$34:BN$59))</f>
        <v>0</v>
      </c>
      <c r="S40" s="13">
        <f>SUMPRODUCT(--('Game 1'!$B$34:$B$59=$B40),('Game 1'!BO$34:BO$59))+SUMPRODUCT(--('Game 2'!$B$34:$B$59=$B40),('Game 2'!BO$34:BO$59))+SUMPRODUCT(--('Game 3'!$B$34:$B$59=$B40),('Game 3'!BO$34:BO$59))+SUMPRODUCT(--('Game 4'!$B$34:$B$59=$B40),('Game 4'!BO$34:BO$59))+SUMPRODUCT(--('Game 5'!$B$34:$B$59=$B40),('Game 5'!BO$34:BO$59))</f>
        <v>0</v>
      </c>
      <c r="T40" s="80" t="str">
        <f t="shared" si="0"/>
        <v/>
      </c>
      <c r="U40" s="80" t="str">
        <f t="shared" si="1"/>
        <v/>
      </c>
      <c r="V40" s="80" t="str">
        <f t="shared" si="2"/>
        <v/>
      </c>
      <c r="W40" s="3"/>
      <c r="X40" s="76">
        <f t="shared" si="3"/>
        <v>0</v>
      </c>
      <c r="Y40" s="76">
        <f t="shared" si="4"/>
        <v>0</v>
      </c>
      <c r="Z40" s="77">
        <f t="shared" si="5"/>
        <v>0</v>
      </c>
      <c r="AB40" s="7"/>
      <c r="AC40" s="74">
        <f>SUMPRODUCT(--('Game 1'!$BS$34:$BS$43=$AB40),('Game 1'!BW$34:BW$43))+SUMPRODUCT(--('Game 2'!$BS$34:$BS$43=$AB40),('Game 2'!BW$34:BW$43))+SUMPRODUCT(--('Game 3'!$BS$34:$BS$43=$AB40),('Game 3'!BW$34:BW$43))+SUMPRODUCT(--('Game 4'!$BS$34:$BS$43=$AB40),('Game 4'!BW$34:BW$43))+SUMPRODUCT(--('Game 5'!$BS$34:$BS$43=$AB40),('Game 5'!BW$34:BW$43))</f>
        <v>0</v>
      </c>
      <c r="AD40" s="74">
        <f>SUMPRODUCT(--('Game 1'!$BS$34:$BS$43=$AB40),('Game 1'!BX$34:BX$43))+SUMPRODUCT(--('Game 2'!$BS$34:$BS$43=$AB40),('Game 2'!BX$34:BX$43))+SUMPRODUCT(--('Game 3'!$BS$34:$BS$43=$AB40),('Game 3'!BX$34:BX$43))+SUMPRODUCT(--('Game 4'!$BS$34:$BS$43=$AB40),('Game 4'!BX$34:BX$43))+SUMPRODUCT(--('Game 5'!$BS$34:$BS$43=$AB40),('Game 5'!BX$34:BX$43))</f>
        <v>0</v>
      </c>
      <c r="AE40" s="74">
        <f>SUMPRODUCT(--('Game 1'!$BS$34:$BS$43=$AB40),('Game 1'!BY$34:BY$43))+SUMPRODUCT(--('Game 2'!$BS$34:$BS$43=$AB40),('Game 2'!BY$34:BY$43))+SUMPRODUCT(--('Game 3'!$BS$34:$BS$43=$AB40),('Game 3'!BY$34:BY$43))+SUMPRODUCT(--('Game 4'!$BS$34:$BS$43=$AB40),('Game 4'!BY$34:BY$43))+SUMPRODUCT(--('Game 5'!$BS$34:$BS$43=$AB40),('Game 5'!BY$34:BY$43))</f>
        <v>0</v>
      </c>
      <c r="AF40" s="74">
        <f>SUMPRODUCT(--('Game 1'!$BS$34:$BS$43=$AB40),('Game 1'!BZ$34:BZ$43))+SUMPRODUCT(--('Game 2'!$BS$34:$BS$43=$AB40),('Game 2'!BZ$34:BZ$43))+SUMPRODUCT(--('Game 3'!$BS$34:$BS$43=$AB40),('Game 3'!BZ$34:BZ$43))+SUMPRODUCT(--('Game 4'!$BS$34:$BS$43=$AB40),('Game 4'!BZ$34:BZ$43))+SUMPRODUCT(--('Game 5'!$BS$34:$BS$43=$AB40),('Game 5'!BZ$34:BZ$43))</f>
        <v>0</v>
      </c>
      <c r="AG40" s="74">
        <f>SUMPRODUCT(--('Game 1'!$BS$34:$BS$43=$AB40),('Game 1'!CA$34:CA$43))+SUMPRODUCT(--('Game 2'!$BS$34:$BS$43=$AB40),('Game 2'!CA$34:CA$43))+SUMPRODUCT(--('Game 3'!$BS$34:$BS$43=$AB40),('Game 3'!CA$34:CA$43))+SUMPRODUCT(--('Game 4'!$BS$34:$BS$43=$AB40),('Game 4'!CA$34:CA$43))+SUMPRODUCT(--('Game 5'!$BS$34:$BS$43=$AB40),('Game 5'!CA$34:CA$43))</f>
        <v>0</v>
      </c>
      <c r="AH40" s="74">
        <f>SUMPRODUCT(--('Game 1'!$BS$34:$BS$43=$AB40),('Game 1'!CB$34:CB$43))+SUMPRODUCT(--('Game 2'!$BS$34:$BS$43=$AB40),('Game 2'!CB$34:CB$43))+SUMPRODUCT(--('Game 3'!$BS$34:$BS$43=$AB40),('Game 3'!CB$34:CB$43))+SUMPRODUCT(--('Game 4'!$BS$34:$BS$43=$AB40),('Game 4'!CB$34:CB$43))+SUMPRODUCT(--('Game 5'!$BS$34:$BS$43=$AB40),('Game 5'!CB$34:CB$43))</f>
        <v>0</v>
      </c>
      <c r="AI40" s="74">
        <f>SUMPRODUCT(--('Game 1'!$BS$34:$BS$43=$AB40),('Game 1'!CC$34:CC$43))+SUMPRODUCT(--('Game 2'!$BS$34:$BS$43=$AB40),('Game 2'!CC$34:CC$43))+SUMPRODUCT(--('Game 3'!$BS$34:$BS$43=$AB40),('Game 3'!CC$34:CC$43))+SUMPRODUCT(--('Game 4'!$BS$34:$BS$43=$AB40),('Game 4'!CC$34:CC$43))+SUMPRODUCT(--('Game 5'!$BS$34:$BS$43=$AB40),('Game 5'!CC$34:CC$43))</f>
        <v>0</v>
      </c>
      <c r="AJ40" s="91">
        <f>SUMPRODUCT(--('Game 1'!$BS$34:$BS$43=$AB40),('Game 1'!CD$34:CD$43))+SUMPRODUCT(--('Game 2'!$BS$34:$BS$43=$AB40),('Game 2'!CD$34:CD$43))+SUMPRODUCT(--('Game 3'!$BS$34:$BS$43=$AB40),('Game 3'!CD$34:CD$43))+SUMPRODUCT(--('Game 4'!$BS$34:$BS$43=$AB40),('Game 4'!CD$34:CD$43))+SUMPRODUCT(--('Game 5'!$BS$34:$BS$43=$AB40),('Game 5'!CD$34:CD$43))</f>
        <v>0</v>
      </c>
      <c r="AK40" s="125">
        <f>SUMPRODUCT(--('Game 1'!$BS$34:$BS$43=$AB40),('Game 1'!CE$34:CE$43))+SUMPRODUCT(--('Game 2'!$BS$34:$BS$43=$AB40),('Game 2'!CE$34:CE$43))+SUMPRODUCT(--('Game 3'!$BS$34:$BS$43=$AB40),('Game 3'!CE$34:CE$43))+SUMPRODUCT(--('Game 4'!$BS$34:$BS$43=$AB40),('Game 4'!CE$34:CE$43))+SUMPRODUCT(--('Game 5'!$BS$34:$BS$43=$AB40),('Game 5'!CE$34:CE$43))</f>
        <v>0</v>
      </c>
      <c r="AL40" s="74">
        <f>SUMPRODUCT(--('Game 1'!$BS$34:$BS$43=$AB40),('Game 1'!CF$34:CF$43))+SUMPRODUCT(--('Game 2'!$BS$34:$BS$43=$AB40),('Game 2'!CF$34:CF$43))+SUMPRODUCT(--('Game 3'!$BS$34:$BS$43=$AB40),('Game 3'!CF$34:CF$43))+SUMPRODUCT(--('Game 4'!$BS$34:$BS$43=$AB40),('Game 4'!CF$34:CF$43))+SUMPRODUCT(--('Game 5'!$BS$34:$BS$43=$AB40),('Game 5'!CF$34:CF$43))</f>
        <v>0</v>
      </c>
      <c r="AM40" s="74">
        <f>SUMPRODUCT(--('Game 1'!$BS$34:$BS$43=$AB40),('Game 1'!CG$34:CG$43))+SUMPRODUCT(--('Game 2'!$BS$34:$BS$43=$AB40),('Game 2'!CG$34:CG$43))+SUMPRODUCT(--('Game 3'!$BS$34:$BS$43=$AB40),('Game 3'!CG$34:CG$43))+SUMPRODUCT(--('Game 4'!$BS$34:$BS$43=$AB40),('Game 4'!CG$34:CG$43))+SUMPRODUCT(--('Game 5'!$BS$34:$BS$43=$AB40),('Game 5'!CG$34:CG$43))</f>
        <v>0</v>
      </c>
      <c r="AN40" s="74">
        <f>SUMPRODUCT(--('Game 1'!$BS$34:$BS$43=$AB40),('Game 1'!CH$34:CH$43))+SUMPRODUCT(--('Game 2'!$BS$34:$BS$43=$AB40),('Game 2'!CH$34:CH$43))+SUMPRODUCT(--('Game 3'!$BS$34:$BS$43=$AB40),('Game 3'!CH$34:CH$43))+SUMPRODUCT(--('Game 4'!$BS$34:$BS$43=$AB40),('Game 4'!CH$34:CH$43))+SUMPRODUCT(--('Game 5'!$BS$34:$BS$43=$AB40),('Game 5'!CH$34:CH$43))</f>
        <v>0</v>
      </c>
      <c r="AO40" s="74">
        <f>SUMPRODUCT(--('Game 1'!$BS$34:$BS$43=$AB40),('Game 1'!CI$34:CI$43))+SUMPRODUCT(--('Game 2'!$BS$34:$BS$43=$AB40),('Game 2'!CI$34:CI$43))+SUMPRODUCT(--('Game 3'!$BS$34:$BS$43=$AB40),('Game 3'!CI$34:CI$43))+SUMPRODUCT(--('Game 4'!$BS$34:$BS$43=$AB40),('Game 4'!CI$34:CI$43))+SUMPRODUCT(--('Game 5'!$BS$34:$BS$43=$AB40),('Game 5'!CI$34:CI$43))</f>
        <v>0</v>
      </c>
      <c r="AP40" s="74">
        <f>SUMPRODUCT(--('Game 1'!$BS$34:$BS$43=$AB40),('Game 1'!CJ$34:CJ$43))+SUMPRODUCT(--('Game 2'!$BS$34:$BS$43=$AB40),('Game 2'!CJ$34:CJ$43))+SUMPRODUCT(--('Game 3'!$BS$34:$BS$43=$AB40),('Game 3'!CJ$34:CJ$43))+SUMPRODUCT(--('Game 4'!$BS$34:$BS$43=$AB40),('Game 4'!CJ$34:CJ$43))+SUMPRODUCT(--('Game 5'!$BS$34:$BS$43=$AB40),('Game 5'!CJ$34:CJ$43))</f>
        <v>0</v>
      </c>
      <c r="AQ40" s="74">
        <f>SUMPRODUCT(--('Game 1'!$BS$34:$BS$43=$AB40),('Game 1'!CK$34:CK$43))+SUMPRODUCT(--('Game 2'!$BS$34:$BS$43=$AB40),('Game 2'!CK$34:CK$43))+SUMPRODUCT(--('Game 3'!$BS$34:$BS$43=$AB40),('Game 3'!CK$34:CK$43))+SUMPRODUCT(--('Game 4'!$BS$34:$BS$43=$AB40),('Game 4'!CK$34:CK$43))+SUMPRODUCT(--('Game 5'!$BS$34:$BS$43=$AB40),('Game 5'!CK$34:CK$43))</f>
        <v>0</v>
      </c>
      <c r="AR40" s="74">
        <f>SUMPRODUCT(--('Game 1'!$BS$34:$BS$43=$AB40),('Game 1'!CL$34:CL$43))+SUMPRODUCT(--('Game 2'!$BS$34:$BS$43=$AB40),('Game 2'!CL$34:CL$43))+SUMPRODUCT(--('Game 3'!$BS$34:$BS$43=$AB40),('Game 3'!CL$34:CL$43))+SUMPRODUCT(--('Game 4'!$BS$34:$BS$43=$AB40),('Game 4'!CL$34:CL$43))+SUMPRODUCT(--('Game 5'!$BS$34:$BS$43=$AB40),('Game 5'!CL$34:CL$43))</f>
        <v>0</v>
      </c>
      <c r="AS40" s="74">
        <f>SUMPRODUCT(--('Game 1'!$BS$34:$BS$43=$AB40),('Game 1'!CM$34:CM$43))+SUMPRODUCT(--('Game 2'!$BS$34:$BS$43=$AB40),('Game 2'!CM$34:CM$43))+SUMPRODUCT(--('Game 3'!$BS$34:$BS$43=$AB40),('Game 3'!CM$34:CM$43))+SUMPRODUCT(--('Game 4'!$BS$34:$BS$43=$AB40),('Game 4'!CM$34:CM$43))+SUMPRODUCT(--('Game 5'!$BS$34:$BS$43=$AB40),('Game 5'!CM$34:CM$43))</f>
        <v>0</v>
      </c>
      <c r="AT40" s="74">
        <f>SUMPRODUCT(--('Game 1'!$BS$34:$BS$43=$AB40),('Game 1'!CN$34:CN$43))+SUMPRODUCT(--('Game 2'!$BS$34:$BS$43=$AB40),('Game 2'!CN$34:CN$43))+SUMPRODUCT(--('Game 3'!$BS$34:$BS$43=$AB40),('Game 3'!CN$34:CN$43))+SUMPRODUCT(--('Game 4'!$BS$34:$BS$43=$AB40),('Game 4'!CN$34:CN$43))+SUMPRODUCT(--('Game 5'!$BS$34:$BS$43=$AB40),('Game 5'!CN$34:CN$43))</f>
        <v>0</v>
      </c>
      <c r="AU40" s="87" t="str">
        <f t="shared" ref="AU40:AU52" si="6">IF(AE40=0,"",(AN40*9)/(AJ40+AK40))</f>
        <v/>
      </c>
      <c r="AV40" s="87" t="str">
        <f t="shared" ref="AV40:AV53" si="7">IF(AE40=0,"",((AL40+AP40)/(AJ40+AK40)))</f>
        <v/>
      </c>
      <c r="AX40" s="187" t="str">
        <f>IF($AL$75&lt;&gt;$F$58,"ERROR&gt; Home batters: hits don't = visitor hits allowed","")</f>
        <v/>
      </c>
    </row>
    <row r="41" spans="1:50" ht="10.5" customHeight="1">
      <c r="A41" s="26"/>
      <c r="B41" s="2"/>
      <c r="C41" s="13">
        <f>SUMPRODUCT(--('Game 1'!$B$34:$B$59=$B41),('Game 1'!AY$34:AY$59))+SUMPRODUCT(--('Game 2'!$B$34:$B$59=$B41),('Game 2'!AY$34:AY$59))+SUMPRODUCT(--('Game 3'!$B$34:$B$59=$B41),('Game 3'!AY$34:AY$59))+SUMPRODUCT(--('Game 4'!$B$34:$B$59=$B41),('Game 4'!AY$34:AY$59))+SUMPRODUCT(--('Game 5'!$B$34:$B$59=$B41),('Game 5'!AY$34:AY$59))</f>
        <v>0</v>
      </c>
      <c r="D41" s="13">
        <f>SUMPRODUCT(--('Game 1'!$B$34:$B$59=$B41),('Game 1'!AZ$34:AZ$59))+SUMPRODUCT(--('Game 2'!$B$34:$B$59=$B41),('Game 2'!AZ$34:AZ$59))+SUMPRODUCT(--('Game 3'!$B$34:$B$59=$B41),('Game 3'!AZ$34:AZ$59))+SUMPRODUCT(--('Game 4'!$B$34:$B$59=$B41),('Game 4'!AZ$34:AZ$59))+SUMPRODUCT(--('Game 5'!$B$34:$B$59=$B41),('Game 5'!AZ$34:AZ$59))</f>
        <v>0</v>
      </c>
      <c r="E41" s="13">
        <f>SUMPRODUCT(--('Game 1'!$B$34:$B$59=$B41),('Game 1'!BA$34:BA$59))+SUMPRODUCT(--('Game 2'!$B$34:$B$59=$B41),('Game 2'!BA$34:BA$59))+SUMPRODUCT(--('Game 3'!$B$34:$B$59=$B41),('Game 3'!BA$34:BA$59))+SUMPRODUCT(--('Game 4'!$B$34:$B$59=$B41),('Game 4'!BA$34:BA$59))+SUMPRODUCT(--('Game 5'!$B$34:$B$59=$B41),('Game 5'!BA$34:BA$59))</f>
        <v>0</v>
      </c>
      <c r="F41" s="13">
        <f>SUMPRODUCT(--('Game 1'!$B$34:$B$59=$B41),('Game 1'!BB$34:BB$59))+SUMPRODUCT(--('Game 2'!$B$34:$B$59=$B41),('Game 2'!BB$34:BB$59))+SUMPRODUCT(--('Game 3'!$B$34:$B$59=$B41),('Game 3'!BB$34:BB$59))+SUMPRODUCT(--('Game 4'!$B$34:$B$59=$B41),('Game 4'!BB$34:BB$59))+SUMPRODUCT(--('Game 5'!$B$34:$B$59=$B41),('Game 5'!BB$34:BB$59))</f>
        <v>0</v>
      </c>
      <c r="G41" s="13">
        <f>SUMPRODUCT(--('Game 1'!$B$34:$B$59=$B41),('Game 1'!BC$34:BC$59))+SUMPRODUCT(--('Game 2'!$B$34:$B$59=$B41),('Game 2'!BC$34:BC$59))+SUMPRODUCT(--('Game 3'!$B$34:$B$59=$B41),('Game 3'!BC$34:BC$59))+SUMPRODUCT(--('Game 4'!$B$34:$B$59=$B41),('Game 4'!BC$34:BC$59))+SUMPRODUCT(--('Game 5'!$B$34:$B$59=$B41),('Game 5'!BC$34:BC$59))</f>
        <v>0</v>
      </c>
      <c r="H41" s="13">
        <f>SUMPRODUCT(--('Game 1'!$B$34:$B$59=$B41),('Game 1'!BD$34:BD$59))+SUMPRODUCT(--('Game 2'!$B$34:$B$59=$B41),('Game 2'!BD$34:BD$59))+SUMPRODUCT(--('Game 3'!$B$34:$B$59=$B41),('Game 3'!BD$34:BD$59))+SUMPRODUCT(--('Game 4'!$B$34:$B$59=$B41),('Game 4'!BD$34:BD$59))+SUMPRODUCT(--('Game 5'!$B$34:$B$59=$B41),('Game 5'!BD$34:BD$59))</f>
        <v>0</v>
      </c>
      <c r="I41" s="13">
        <f>SUMPRODUCT(--('Game 1'!$B$34:$B$59=$B41),('Game 1'!BE$34:BE$59))+SUMPRODUCT(--('Game 2'!$B$34:$B$59=$B41),('Game 2'!BE$34:BE$59))+SUMPRODUCT(--('Game 3'!$B$34:$B$59=$B41),('Game 3'!BE$34:BE$59))+SUMPRODUCT(--('Game 4'!$B$34:$B$59=$B41),('Game 4'!BE$34:BE$59))+SUMPRODUCT(--('Game 5'!$B$34:$B$59=$B41),('Game 5'!BE$34:BE$59))</f>
        <v>0</v>
      </c>
      <c r="J41" s="89">
        <f>SUMPRODUCT(--('Game 1'!$B$34:$B$59=$B41),('Game 1'!BF$34:BF$59))+SUMPRODUCT(--('Game 2'!$B$34:$B$59=$B41),('Game 2'!BF$34:BF$59))+SUMPRODUCT(--('Game 3'!$B$34:$B$59=$B41),('Game 3'!BF$34:BF$59))+SUMPRODUCT(--('Game 4'!$B$34:$B$59=$B41),('Game 4'!BF$34:BF$59))+SUMPRODUCT(--('Game 5'!$B$34:$B$59=$B41),('Game 5'!BF$34:BF$59))</f>
        <v>0</v>
      </c>
      <c r="K41" s="13">
        <f>SUMPRODUCT(--('Game 1'!$B$34:$B$59=$B41),('Game 1'!BG$34:BG$59))+SUMPRODUCT(--('Game 2'!$B$34:$B$59=$B41),('Game 2'!BG$34:BG$59))+SUMPRODUCT(--('Game 3'!$B$34:$B$59=$B41),('Game 3'!BG$34:BG$59))+SUMPRODUCT(--('Game 4'!$B$34:$B$59=$B41),('Game 4'!BG$34:BG$59))+SUMPRODUCT(--('Game 5'!$B$34:$B$59=$B41),('Game 5'!BG$34:BG$59))</f>
        <v>0</v>
      </c>
      <c r="L41" s="13">
        <f>SUMPRODUCT(--('Game 1'!$B$34:$B$59=$B41),('Game 1'!BH$34:BH$59))+SUMPRODUCT(--('Game 2'!$B$34:$B$59=$B41),('Game 2'!BH$34:BH$59))+SUMPRODUCT(--('Game 3'!$B$34:$B$59=$B41),('Game 3'!BH$34:BH$59))+SUMPRODUCT(--('Game 4'!$B$34:$B$59=$B41),('Game 4'!BH$34:BH$59))+SUMPRODUCT(--('Game 5'!$B$34:$B$59=$B41),('Game 5'!BH$34:BH$59))</f>
        <v>0</v>
      </c>
      <c r="M41" s="13">
        <f>SUMPRODUCT(--('Game 1'!$B$34:$B$59=$B41),('Game 1'!BI$34:BI$59))+SUMPRODUCT(--('Game 2'!$B$34:$B$59=$B41),('Game 2'!BI$34:BI$59))+SUMPRODUCT(--('Game 3'!$B$34:$B$59=$B41),('Game 3'!BI$34:BI$59))+SUMPRODUCT(--('Game 4'!$B$34:$B$59=$B41),('Game 4'!BI$34:BI$59))+SUMPRODUCT(--('Game 5'!$B$34:$B$59=$B41),('Game 5'!BI$34:BI$59))</f>
        <v>0</v>
      </c>
      <c r="N41" s="13">
        <f>SUMPRODUCT(--('Game 1'!$B$34:$B$59=$B41),('Game 1'!BJ$34:BJ$59))+SUMPRODUCT(--('Game 2'!$B$34:$B$59=$B41),('Game 2'!BJ$34:BJ$59))+SUMPRODUCT(--('Game 3'!$B$34:$B$59=$B41),('Game 3'!BJ$34:BJ$59))+SUMPRODUCT(--('Game 4'!$B$34:$B$59=$B41),('Game 4'!BJ$34:BJ$59))+SUMPRODUCT(--('Game 5'!$B$34:$B$59=$B41),('Game 5'!BJ$34:BJ$59))</f>
        <v>0</v>
      </c>
      <c r="O41" s="13">
        <f>SUMPRODUCT(--('Game 1'!$B$34:$B$59=$B41),('Game 1'!BK$34:BK$59))+SUMPRODUCT(--('Game 2'!$B$34:$B$59=$B41),('Game 2'!BK$34:BK$59))+SUMPRODUCT(--('Game 3'!$B$34:$B$59=$B41),('Game 3'!BK$34:BK$59))+SUMPRODUCT(--('Game 4'!$B$34:$B$59=$B41),('Game 4'!BK$34:BK$59))+SUMPRODUCT(--('Game 5'!$B$34:$B$59=$B41),('Game 5'!BK$34:BK$59))</f>
        <v>0</v>
      </c>
      <c r="P41" s="13">
        <f>SUMPRODUCT(--('Game 1'!$B$34:$B$59=$B41),('Game 1'!BL$34:BL$59))+SUMPRODUCT(--('Game 2'!$B$34:$B$59=$B41),('Game 2'!BL$34:BL$59))+SUMPRODUCT(--('Game 3'!$B$34:$B$59=$B41),('Game 3'!BL$34:BL$59))+SUMPRODUCT(--('Game 4'!$B$34:$B$59=$B41),('Game 4'!BL$34:BL$59))+SUMPRODUCT(--('Game 5'!$B$34:$B$59=$B41),('Game 5'!BL$34:BL$59))</f>
        <v>0</v>
      </c>
      <c r="Q41" s="13">
        <f>SUMPRODUCT(--('Game 1'!$B$34:$B$59=$B41),('Game 1'!BM$34:BM$59))+SUMPRODUCT(--('Game 2'!$B$34:$B$59=$B41),('Game 2'!BM$34:BM$59))+SUMPRODUCT(--('Game 3'!$B$34:$B$59=$B41),('Game 3'!BM$34:BM$59))+SUMPRODUCT(--('Game 4'!$B$34:$B$59=$B41),('Game 4'!BM$34:BM$59))+SUMPRODUCT(--('Game 5'!$B$34:$B$59=$B41),('Game 5'!BM$34:BM$59))</f>
        <v>0</v>
      </c>
      <c r="R41" s="13">
        <f>SUMPRODUCT(--('Game 1'!$B$34:$B$59=$B41),('Game 1'!BN$34:BN$59))+SUMPRODUCT(--('Game 2'!$B$34:$B$59=$B41),('Game 2'!BN$34:BN$59))+SUMPRODUCT(--('Game 3'!$B$34:$B$59=$B41),('Game 3'!BN$34:BN$59))+SUMPRODUCT(--('Game 4'!$B$34:$B$59=$B41),('Game 4'!BN$34:BN$59))+SUMPRODUCT(--('Game 5'!$B$34:$B$59=$B41),('Game 5'!BN$34:BN$59))</f>
        <v>0</v>
      </c>
      <c r="S41" s="13">
        <f>SUMPRODUCT(--('Game 1'!$B$34:$B$59=$B41),('Game 1'!BO$34:BO$59))+SUMPRODUCT(--('Game 2'!$B$34:$B$59=$B41),('Game 2'!BO$34:BO$59))+SUMPRODUCT(--('Game 3'!$B$34:$B$59=$B41),('Game 3'!BO$34:BO$59))+SUMPRODUCT(--('Game 4'!$B$34:$B$59=$B41),('Game 4'!BO$34:BO$59))+SUMPRODUCT(--('Game 5'!$B$34:$B$59=$B41),('Game 5'!BO$34:BO$59))</f>
        <v>0</v>
      </c>
      <c r="T41" s="80" t="str">
        <f t="shared" si="0"/>
        <v/>
      </c>
      <c r="U41" s="80" t="str">
        <f t="shared" si="1"/>
        <v/>
      </c>
      <c r="V41" s="80" t="str">
        <f t="shared" si="2"/>
        <v/>
      </c>
      <c r="W41" s="3"/>
      <c r="X41" s="76">
        <f t="shared" si="3"/>
        <v>0</v>
      </c>
      <c r="Y41" s="76">
        <f t="shared" si="4"/>
        <v>0</v>
      </c>
      <c r="Z41" s="77">
        <f t="shared" si="5"/>
        <v>0</v>
      </c>
      <c r="AB41" s="7"/>
      <c r="AC41" s="74">
        <f>SUMPRODUCT(--('Game 1'!$BS$34:$BS$43=$AB41),('Game 1'!BW$34:BW$43))+SUMPRODUCT(--('Game 2'!$BS$34:$BS$43=$AB41),('Game 2'!BW$34:BW$43))+SUMPRODUCT(--('Game 3'!$BS$34:$BS$43=$AB41),('Game 3'!BW$34:BW$43))+SUMPRODUCT(--('Game 4'!$BS$34:$BS$43=$AB41),('Game 4'!BW$34:BW$43))+SUMPRODUCT(--('Game 5'!$BS$34:$BS$43=$AB41),('Game 5'!BW$34:BW$43))</f>
        <v>0</v>
      </c>
      <c r="AD41" s="74">
        <f>SUMPRODUCT(--('Game 1'!$BS$34:$BS$43=$AB41),('Game 1'!BX$34:BX$43))+SUMPRODUCT(--('Game 2'!$BS$34:$BS$43=$AB41),('Game 2'!BX$34:BX$43))+SUMPRODUCT(--('Game 3'!$BS$34:$BS$43=$AB41),('Game 3'!BX$34:BX$43))+SUMPRODUCT(--('Game 4'!$BS$34:$BS$43=$AB41),('Game 4'!BX$34:BX$43))+SUMPRODUCT(--('Game 5'!$BS$34:$BS$43=$AB41),('Game 5'!BX$34:BX$43))</f>
        <v>0</v>
      </c>
      <c r="AE41" s="74">
        <f>SUMPRODUCT(--('Game 1'!$BS$34:$BS$43=$AB41),('Game 1'!BY$34:BY$43))+SUMPRODUCT(--('Game 2'!$BS$34:$BS$43=$AB41),('Game 2'!BY$34:BY$43))+SUMPRODUCT(--('Game 3'!$BS$34:$BS$43=$AB41),('Game 3'!BY$34:BY$43))+SUMPRODUCT(--('Game 4'!$BS$34:$BS$43=$AB41),('Game 4'!BY$34:BY$43))+SUMPRODUCT(--('Game 5'!$BS$34:$BS$43=$AB41),('Game 5'!BY$34:BY$43))</f>
        <v>0</v>
      </c>
      <c r="AF41" s="74">
        <f>SUMPRODUCT(--('Game 1'!$BS$34:$BS$43=$AB41),('Game 1'!BZ$34:BZ$43))+SUMPRODUCT(--('Game 2'!$BS$34:$BS$43=$AB41),('Game 2'!BZ$34:BZ$43))+SUMPRODUCT(--('Game 3'!$BS$34:$BS$43=$AB41),('Game 3'!BZ$34:BZ$43))+SUMPRODUCT(--('Game 4'!$BS$34:$BS$43=$AB41),('Game 4'!BZ$34:BZ$43))+SUMPRODUCT(--('Game 5'!$BS$34:$BS$43=$AB41),('Game 5'!BZ$34:BZ$43))</f>
        <v>0</v>
      </c>
      <c r="AG41" s="74">
        <f>SUMPRODUCT(--('Game 1'!$BS$34:$BS$43=$AB41),('Game 1'!CA$34:CA$43))+SUMPRODUCT(--('Game 2'!$BS$34:$BS$43=$AB41),('Game 2'!CA$34:CA$43))+SUMPRODUCT(--('Game 3'!$BS$34:$BS$43=$AB41),('Game 3'!CA$34:CA$43))+SUMPRODUCT(--('Game 4'!$BS$34:$BS$43=$AB41),('Game 4'!CA$34:CA$43))+SUMPRODUCT(--('Game 5'!$BS$34:$BS$43=$AB41),('Game 5'!CA$34:CA$43))</f>
        <v>0</v>
      </c>
      <c r="AH41" s="74">
        <f>SUMPRODUCT(--('Game 1'!$BS$34:$BS$43=$AB41),('Game 1'!CB$34:CB$43))+SUMPRODUCT(--('Game 2'!$BS$34:$BS$43=$AB41),('Game 2'!CB$34:CB$43))+SUMPRODUCT(--('Game 3'!$BS$34:$BS$43=$AB41),('Game 3'!CB$34:CB$43))+SUMPRODUCT(--('Game 4'!$BS$34:$BS$43=$AB41),('Game 4'!CB$34:CB$43))+SUMPRODUCT(--('Game 5'!$BS$34:$BS$43=$AB41),('Game 5'!CB$34:CB$43))</f>
        <v>0</v>
      </c>
      <c r="AI41" s="74">
        <f>SUMPRODUCT(--('Game 1'!$BS$34:$BS$43=$AB41),('Game 1'!CC$34:CC$43))+SUMPRODUCT(--('Game 2'!$BS$34:$BS$43=$AB41),('Game 2'!CC$34:CC$43))+SUMPRODUCT(--('Game 3'!$BS$34:$BS$43=$AB41),('Game 3'!CC$34:CC$43))+SUMPRODUCT(--('Game 4'!$BS$34:$BS$43=$AB41),('Game 4'!CC$34:CC$43))+SUMPRODUCT(--('Game 5'!$BS$34:$BS$43=$AB41),('Game 5'!CC$34:CC$43))</f>
        <v>0</v>
      </c>
      <c r="AJ41" s="91">
        <f>SUMPRODUCT(--('Game 1'!$BS$34:$BS$43=$AB41),('Game 1'!CD$34:CD$43))+SUMPRODUCT(--('Game 2'!$BS$34:$BS$43=$AB41),('Game 2'!CD$34:CD$43))+SUMPRODUCT(--('Game 3'!$BS$34:$BS$43=$AB41),('Game 3'!CD$34:CD$43))+SUMPRODUCT(--('Game 4'!$BS$34:$BS$43=$AB41),('Game 4'!CD$34:CD$43))+SUMPRODUCT(--('Game 5'!$BS$34:$BS$43=$AB41),('Game 5'!CD$34:CD$43))</f>
        <v>0</v>
      </c>
      <c r="AK41" s="125">
        <f>SUMPRODUCT(--('Game 1'!$BS$34:$BS$43=$AB41),('Game 1'!CE$34:CE$43))+SUMPRODUCT(--('Game 2'!$BS$34:$BS$43=$AB41),('Game 2'!CE$34:CE$43))+SUMPRODUCT(--('Game 3'!$BS$34:$BS$43=$AB41),('Game 3'!CE$34:CE$43))+SUMPRODUCT(--('Game 4'!$BS$34:$BS$43=$AB41),('Game 4'!CE$34:CE$43))+SUMPRODUCT(--('Game 5'!$BS$34:$BS$43=$AB41),('Game 5'!CE$34:CE$43))</f>
        <v>0</v>
      </c>
      <c r="AL41" s="74">
        <f>SUMPRODUCT(--('Game 1'!$BS$34:$BS$43=$AB41),('Game 1'!CF$34:CF$43))+SUMPRODUCT(--('Game 2'!$BS$34:$BS$43=$AB41),('Game 2'!CF$34:CF$43))+SUMPRODUCT(--('Game 3'!$BS$34:$BS$43=$AB41),('Game 3'!CF$34:CF$43))+SUMPRODUCT(--('Game 4'!$BS$34:$BS$43=$AB41),('Game 4'!CF$34:CF$43))+SUMPRODUCT(--('Game 5'!$BS$34:$BS$43=$AB41),('Game 5'!CF$34:CF$43))</f>
        <v>0</v>
      </c>
      <c r="AM41" s="74">
        <f>SUMPRODUCT(--('Game 1'!$BS$34:$BS$43=$AB41),('Game 1'!CG$34:CG$43))+SUMPRODUCT(--('Game 2'!$BS$34:$BS$43=$AB41),('Game 2'!CG$34:CG$43))+SUMPRODUCT(--('Game 3'!$BS$34:$BS$43=$AB41),('Game 3'!CG$34:CG$43))+SUMPRODUCT(--('Game 4'!$BS$34:$BS$43=$AB41),('Game 4'!CG$34:CG$43))+SUMPRODUCT(--('Game 5'!$BS$34:$BS$43=$AB41),('Game 5'!CG$34:CG$43))</f>
        <v>0</v>
      </c>
      <c r="AN41" s="74">
        <f>SUMPRODUCT(--('Game 1'!$BS$34:$BS$43=$AB41),('Game 1'!CH$34:CH$43))+SUMPRODUCT(--('Game 2'!$BS$34:$BS$43=$AB41),('Game 2'!CH$34:CH$43))+SUMPRODUCT(--('Game 3'!$BS$34:$BS$43=$AB41),('Game 3'!CH$34:CH$43))+SUMPRODUCT(--('Game 4'!$BS$34:$BS$43=$AB41),('Game 4'!CH$34:CH$43))+SUMPRODUCT(--('Game 5'!$BS$34:$BS$43=$AB41),('Game 5'!CH$34:CH$43))</f>
        <v>0</v>
      </c>
      <c r="AO41" s="74">
        <f>SUMPRODUCT(--('Game 1'!$BS$34:$BS$43=$AB41),('Game 1'!CI$34:CI$43))+SUMPRODUCT(--('Game 2'!$BS$34:$BS$43=$AB41),('Game 2'!CI$34:CI$43))+SUMPRODUCT(--('Game 3'!$BS$34:$BS$43=$AB41),('Game 3'!CI$34:CI$43))+SUMPRODUCT(--('Game 4'!$BS$34:$BS$43=$AB41),('Game 4'!CI$34:CI$43))+SUMPRODUCT(--('Game 5'!$BS$34:$BS$43=$AB41),('Game 5'!CI$34:CI$43))</f>
        <v>0</v>
      </c>
      <c r="AP41" s="74">
        <f>SUMPRODUCT(--('Game 1'!$BS$34:$BS$43=$AB41),('Game 1'!CJ$34:CJ$43))+SUMPRODUCT(--('Game 2'!$BS$34:$BS$43=$AB41),('Game 2'!CJ$34:CJ$43))+SUMPRODUCT(--('Game 3'!$BS$34:$BS$43=$AB41),('Game 3'!CJ$34:CJ$43))+SUMPRODUCT(--('Game 4'!$BS$34:$BS$43=$AB41),('Game 4'!CJ$34:CJ$43))+SUMPRODUCT(--('Game 5'!$BS$34:$BS$43=$AB41),('Game 5'!CJ$34:CJ$43))</f>
        <v>0</v>
      </c>
      <c r="AQ41" s="74">
        <f>SUMPRODUCT(--('Game 1'!$BS$34:$BS$43=$AB41),('Game 1'!CK$34:CK$43))+SUMPRODUCT(--('Game 2'!$BS$34:$BS$43=$AB41),('Game 2'!CK$34:CK$43))+SUMPRODUCT(--('Game 3'!$BS$34:$BS$43=$AB41),('Game 3'!CK$34:CK$43))+SUMPRODUCT(--('Game 4'!$BS$34:$BS$43=$AB41),('Game 4'!CK$34:CK$43))+SUMPRODUCT(--('Game 5'!$BS$34:$BS$43=$AB41),('Game 5'!CK$34:CK$43))</f>
        <v>0</v>
      </c>
      <c r="AR41" s="74">
        <f>SUMPRODUCT(--('Game 1'!$BS$34:$BS$43=$AB41),('Game 1'!CL$34:CL$43))+SUMPRODUCT(--('Game 2'!$BS$34:$BS$43=$AB41),('Game 2'!CL$34:CL$43))+SUMPRODUCT(--('Game 3'!$BS$34:$BS$43=$AB41),('Game 3'!CL$34:CL$43))+SUMPRODUCT(--('Game 4'!$BS$34:$BS$43=$AB41),('Game 4'!CL$34:CL$43))+SUMPRODUCT(--('Game 5'!$BS$34:$BS$43=$AB41),('Game 5'!CL$34:CL$43))</f>
        <v>0</v>
      </c>
      <c r="AS41" s="74">
        <f>SUMPRODUCT(--('Game 1'!$BS$34:$BS$43=$AB41),('Game 1'!CM$34:CM$43))+SUMPRODUCT(--('Game 2'!$BS$34:$BS$43=$AB41),('Game 2'!CM$34:CM$43))+SUMPRODUCT(--('Game 3'!$BS$34:$BS$43=$AB41),('Game 3'!CM$34:CM$43))+SUMPRODUCT(--('Game 4'!$BS$34:$BS$43=$AB41),('Game 4'!CM$34:CM$43))+SUMPRODUCT(--('Game 5'!$BS$34:$BS$43=$AB41),('Game 5'!CM$34:CM$43))</f>
        <v>0</v>
      </c>
      <c r="AT41" s="74">
        <f>SUMPRODUCT(--('Game 1'!$BS$34:$BS$43=$AB41),('Game 1'!CN$34:CN$43))+SUMPRODUCT(--('Game 2'!$BS$34:$BS$43=$AB41),('Game 2'!CN$34:CN$43))+SUMPRODUCT(--('Game 3'!$BS$34:$BS$43=$AB41),('Game 3'!CN$34:CN$43))+SUMPRODUCT(--('Game 4'!$BS$34:$BS$43=$AB41),('Game 4'!CN$34:CN$43))+SUMPRODUCT(--('Game 5'!$BS$34:$BS$43=$AB41),('Game 5'!CN$34:CN$43))</f>
        <v>0</v>
      </c>
      <c r="AU41" s="87" t="str">
        <f t="shared" si="6"/>
        <v/>
      </c>
      <c r="AV41" s="87" t="str">
        <f t="shared" si="7"/>
        <v/>
      </c>
      <c r="AX41" s="187" t="str">
        <f>IF($AO$75&lt;&gt;$J$58,"ERROR&gt; Home batters: HR don't = vistor homers allowed","")</f>
        <v/>
      </c>
    </row>
    <row r="42" spans="1:50" ht="10.5" customHeight="1">
      <c r="A42" s="26"/>
      <c r="B42" s="2"/>
      <c r="C42" s="13">
        <f>SUMPRODUCT(--('Game 1'!$B$34:$B$59=$B42),('Game 1'!AY$34:AY$59))+SUMPRODUCT(--('Game 2'!$B$34:$B$59=$B42),('Game 2'!AY$34:AY$59))+SUMPRODUCT(--('Game 3'!$B$34:$B$59=$B42),('Game 3'!AY$34:AY$59))+SUMPRODUCT(--('Game 4'!$B$34:$B$59=$B42),('Game 4'!AY$34:AY$59))+SUMPRODUCT(--('Game 5'!$B$34:$B$59=$B42),('Game 5'!AY$34:AY$59))</f>
        <v>0</v>
      </c>
      <c r="D42" s="13">
        <f>SUMPRODUCT(--('Game 1'!$B$34:$B$59=$B42),('Game 1'!AZ$34:AZ$59))+SUMPRODUCT(--('Game 2'!$B$34:$B$59=$B42),('Game 2'!AZ$34:AZ$59))+SUMPRODUCT(--('Game 3'!$B$34:$B$59=$B42),('Game 3'!AZ$34:AZ$59))+SUMPRODUCT(--('Game 4'!$B$34:$B$59=$B42),('Game 4'!AZ$34:AZ$59))+SUMPRODUCT(--('Game 5'!$B$34:$B$59=$B42),('Game 5'!AZ$34:AZ$59))</f>
        <v>0</v>
      </c>
      <c r="E42" s="13">
        <f>SUMPRODUCT(--('Game 1'!$B$34:$B$59=$B42),('Game 1'!BA$34:BA$59))+SUMPRODUCT(--('Game 2'!$B$34:$B$59=$B42),('Game 2'!BA$34:BA$59))+SUMPRODUCT(--('Game 3'!$B$34:$B$59=$B42),('Game 3'!BA$34:BA$59))+SUMPRODUCT(--('Game 4'!$B$34:$B$59=$B42),('Game 4'!BA$34:BA$59))+SUMPRODUCT(--('Game 5'!$B$34:$B$59=$B42),('Game 5'!BA$34:BA$59))</f>
        <v>0</v>
      </c>
      <c r="F42" s="13">
        <f>SUMPRODUCT(--('Game 1'!$B$34:$B$59=$B42),('Game 1'!BB$34:BB$59))+SUMPRODUCT(--('Game 2'!$B$34:$B$59=$B42),('Game 2'!BB$34:BB$59))+SUMPRODUCT(--('Game 3'!$B$34:$B$59=$B42),('Game 3'!BB$34:BB$59))+SUMPRODUCT(--('Game 4'!$B$34:$B$59=$B42),('Game 4'!BB$34:BB$59))+SUMPRODUCT(--('Game 5'!$B$34:$B$59=$B42),('Game 5'!BB$34:BB$59))</f>
        <v>0</v>
      </c>
      <c r="G42" s="13">
        <f>SUMPRODUCT(--('Game 1'!$B$34:$B$59=$B42),('Game 1'!BC$34:BC$59))+SUMPRODUCT(--('Game 2'!$B$34:$B$59=$B42),('Game 2'!BC$34:BC$59))+SUMPRODUCT(--('Game 3'!$B$34:$B$59=$B42),('Game 3'!BC$34:BC$59))+SUMPRODUCT(--('Game 4'!$B$34:$B$59=$B42),('Game 4'!BC$34:BC$59))+SUMPRODUCT(--('Game 5'!$B$34:$B$59=$B42),('Game 5'!BC$34:BC$59))</f>
        <v>0</v>
      </c>
      <c r="H42" s="13">
        <f>SUMPRODUCT(--('Game 1'!$B$34:$B$59=$B42),('Game 1'!BD$34:BD$59))+SUMPRODUCT(--('Game 2'!$B$34:$B$59=$B42),('Game 2'!BD$34:BD$59))+SUMPRODUCT(--('Game 3'!$B$34:$B$59=$B42),('Game 3'!BD$34:BD$59))+SUMPRODUCT(--('Game 4'!$B$34:$B$59=$B42),('Game 4'!BD$34:BD$59))+SUMPRODUCT(--('Game 5'!$B$34:$B$59=$B42),('Game 5'!BD$34:BD$59))</f>
        <v>0</v>
      </c>
      <c r="I42" s="13">
        <f>SUMPRODUCT(--('Game 1'!$B$34:$B$59=$B42),('Game 1'!BE$34:BE$59))+SUMPRODUCT(--('Game 2'!$B$34:$B$59=$B42),('Game 2'!BE$34:BE$59))+SUMPRODUCT(--('Game 3'!$B$34:$B$59=$B42),('Game 3'!BE$34:BE$59))+SUMPRODUCT(--('Game 4'!$B$34:$B$59=$B42),('Game 4'!BE$34:BE$59))+SUMPRODUCT(--('Game 5'!$B$34:$B$59=$B42),('Game 5'!BE$34:BE$59))</f>
        <v>0</v>
      </c>
      <c r="J42" s="89">
        <f>SUMPRODUCT(--('Game 1'!$B$34:$B$59=$B42),('Game 1'!BF$34:BF$59))+SUMPRODUCT(--('Game 2'!$B$34:$B$59=$B42),('Game 2'!BF$34:BF$59))+SUMPRODUCT(--('Game 3'!$B$34:$B$59=$B42),('Game 3'!BF$34:BF$59))+SUMPRODUCT(--('Game 4'!$B$34:$B$59=$B42),('Game 4'!BF$34:BF$59))+SUMPRODUCT(--('Game 5'!$B$34:$B$59=$B42),('Game 5'!BF$34:BF$59))</f>
        <v>0</v>
      </c>
      <c r="K42" s="13">
        <f>SUMPRODUCT(--('Game 1'!$B$34:$B$59=$B42),('Game 1'!BG$34:BG$59))+SUMPRODUCT(--('Game 2'!$B$34:$B$59=$B42),('Game 2'!BG$34:BG$59))+SUMPRODUCT(--('Game 3'!$B$34:$B$59=$B42),('Game 3'!BG$34:BG$59))+SUMPRODUCT(--('Game 4'!$B$34:$B$59=$B42),('Game 4'!BG$34:BG$59))+SUMPRODUCT(--('Game 5'!$B$34:$B$59=$B42),('Game 5'!BG$34:BG$59))</f>
        <v>0</v>
      </c>
      <c r="L42" s="13">
        <f>SUMPRODUCT(--('Game 1'!$B$34:$B$59=$B42),('Game 1'!BH$34:BH$59))+SUMPRODUCT(--('Game 2'!$B$34:$B$59=$B42),('Game 2'!BH$34:BH$59))+SUMPRODUCT(--('Game 3'!$B$34:$B$59=$B42),('Game 3'!BH$34:BH$59))+SUMPRODUCT(--('Game 4'!$B$34:$B$59=$B42),('Game 4'!BH$34:BH$59))+SUMPRODUCT(--('Game 5'!$B$34:$B$59=$B42),('Game 5'!BH$34:BH$59))</f>
        <v>0</v>
      </c>
      <c r="M42" s="13">
        <f>SUMPRODUCT(--('Game 1'!$B$34:$B$59=$B42),('Game 1'!BI$34:BI$59))+SUMPRODUCT(--('Game 2'!$B$34:$B$59=$B42),('Game 2'!BI$34:BI$59))+SUMPRODUCT(--('Game 3'!$B$34:$B$59=$B42),('Game 3'!BI$34:BI$59))+SUMPRODUCT(--('Game 4'!$B$34:$B$59=$B42),('Game 4'!BI$34:BI$59))+SUMPRODUCT(--('Game 5'!$B$34:$B$59=$B42),('Game 5'!BI$34:BI$59))</f>
        <v>0</v>
      </c>
      <c r="N42" s="13">
        <f>SUMPRODUCT(--('Game 1'!$B$34:$B$59=$B42),('Game 1'!BJ$34:BJ$59))+SUMPRODUCT(--('Game 2'!$B$34:$B$59=$B42),('Game 2'!BJ$34:BJ$59))+SUMPRODUCT(--('Game 3'!$B$34:$B$59=$B42),('Game 3'!BJ$34:BJ$59))+SUMPRODUCT(--('Game 4'!$B$34:$B$59=$B42),('Game 4'!BJ$34:BJ$59))+SUMPRODUCT(--('Game 5'!$B$34:$B$59=$B42),('Game 5'!BJ$34:BJ$59))</f>
        <v>0</v>
      </c>
      <c r="O42" s="13">
        <f>SUMPRODUCT(--('Game 1'!$B$34:$B$59=$B42),('Game 1'!BK$34:BK$59))+SUMPRODUCT(--('Game 2'!$B$34:$B$59=$B42),('Game 2'!BK$34:BK$59))+SUMPRODUCT(--('Game 3'!$B$34:$B$59=$B42),('Game 3'!BK$34:BK$59))+SUMPRODUCT(--('Game 4'!$B$34:$B$59=$B42),('Game 4'!BK$34:BK$59))+SUMPRODUCT(--('Game 5'!$B$34:$B$59=$B42),('Game 5'!BK$34:BK$59))</f>
        <v>0</v>
      </c>
      <c r="P42" s="13">
        <f>SUMPRODUCT(--('Game 1'!$B$34:$B$59=$B42),('Game 1'!BL$34:BL$59))+SUMPRODUCT(--('Game 2'!$B$34:$B$59=$B42),('Game 2'!BL$34:BL$59))+SUMPRODUCT(--('Game 3'!$B$34:$B$59=$B42),('Game 3'!BL$34:BL$59))+SUMPRODUCT(--('Game 4'!$B$34:$B$59=$B42),('Game 4'!BL$34:BL$59))+SUMPRODUCT(--('Game 5'!$B$34:$B$59=$B42),('Game 5'!BL$34:BL$59))</f>
        <v>0</v>
      </c>
      <c r="Q42" s="13">
        <f>SUMPRODUCT(--('Game 1'!$B$34:$B$59=$B42),('Game 1'!BM$34:BM$59))+SUMPRODUCT(--('Game 2'!$B$34:$B$59=$B42),('Game 2'!BM$34:BM$59))+SUMPRODUCT(--('Game 3'!$B$34:$B$59=$B42),('Game 3'!BM$34:BM$59))+SUMPRODUCT(--('Game 4'!$B$34:$B$59=$B42),('Game 4'!BM$34:BM$59))+SUMPRODUCT(--('Game 5'!$B$34:$B$59=$B42),('Game 5'!BM$34:BM$59))</f>
        <v>0</v>
      </c>
      <c r="R42" s="13">
        <f>SUMPRODUCT(--('Game 1'!$B$34:$B$59=$B42),('Game 1'!BN$34:BN$59))+SUMPRODUCT(--('Game 2'!$B$34:$B$59=$B42),('Game 2'!BN$34:BN$59))+SUMPRODUCT(--('Game 3'!$B$34:$B$59=$B42),('Game 3'!BN$34:BN$59))+SUMPRODUCT(--('Game 4'!$B$34:$B$59=$B42),('Game 4'!BN$34:BN$59))+SUMPRODUCT(--('Game 5'!$B$34:$B$59=$B42),('Game 5'!BN$34:BN$59))</f>
        <v>0</v>
      </c>
      <c r="S42" s="13">
        <f>SUMPRODUCT(--('Game 1'!$B$34:$B$59=$B42),('Game 1'!BO$34:BO$59))+SUMPRODUCT(--('Game 2'!$B$34:$B$59=$B42),('Game 2'!BO$34:BO$59))+SUMPRODUCT(--('Game 3'!$B$34:$B$59=$B42),('Game 3'!BO$34:BO$59))+SUMPRODUCT(--('Game 4'!$B$34:$B$59=$B42),('Game 4'!BO$34:BO$59))+SUMPRODUCT(--('Game 5'!$B$34:$B$59=$B42),('Game 5'!BO$34:BO$59))</f>
        <v>0</v>
      </c>
      <c r="T42" s="80" t="str">
        <f t="shared" si="0"/>
        <v/>
      </c>
      <c r="U42" s="80" t="str">
        <f t="shared" si="1"/>
        <v/>
      </c>
      <c r="V42" s="80" t="str">
        <f t="shared" si="2"/>
        <v/>
      </c>
      <c r="W42" s="3"/>
      <c r="X42" s="76">
        <f t="shared" si="3"/>
        <v>0</v>
      </c>
      <c r="Y42" s="76">
        <f t="shared" si="4"/>
        <v>0</v>
      </c>
      <c r="Z42" s="77">
        <f t="shared" si="5"/>
        <v>0</v>
      </c>
      <c r="AB42" s="7"/>
      <c r="AC42" s="74">
        <f>SUMPRODUCT(--('Game 1'!$BS$34:$BS$43=$AB42),('Game 1'!BW$34:BW$43))+SUMPRODUCT(--('Game 2'!$BS$34:$BS$43=$AB42),('Game 2'!BW$34:BW$43))+SUMPRODUCT(--('Game 3'!$BS$34:$BS$43=$AB42),('Game 3'!BW$34:BW$43))+SUMPRODUCT(--('Game 4'!$BS$34:$BS$43=$AB42),('Game 4'!BW$34:BW$43))+SUMPRODUCT(--('Game 5'!$BS$34:$BS$43=$AB42),('Game 5'!BW$34:BW$43))</f>
        <v>0</v>
      </c>
      <c r="AD42" s="74">
        <f>SUMPRODUCT(--('Game 1'!$BS$34:$BS$43=$AB42),('Game 1'!BX$34:BX$43))+SUMPRODUCT(--('Game 2'!$BS$34:$BS$43=$AB42),('Game 2'!BX$34:BX$43))+SUMPRODUCT(--('Game 3'!$BS$34:$BS$43=$AB42),('Game 3'!BX$34:BX$43))+SUMPRODUCT(--('Game 4'!$BS$34:$BS$43=$AB42),('Game 4'!BX$34:BX$43))+SUMPRODUCT(--('Game 5'!$BS$34:$BS$43=$AB42),('Game 5'!BX$34:BX$43))</f>
        <v>0</v>
      </c>
      <c r="AE42" s="74">
        <f>SUMPRODUCT(--('Game 1'!$BS$34:$BS$43=$AB42),('Game 1'!BY$34:BY$43))+SUMPRODUCT(--('Game 2'!$BS$34:$BS$43=$AB42),('Game 2'!BY$34:BY$43))+SUMPRODUCT(--('Game 3'!$BS$34:$BS$43=$AB42),('Game 3'!BY$34:BY$43))+SUMPRODUCT(--('Game 4'!$BS$34:$BS$43=$AB42),('Game 4'!BY$34:BY$43))+SUMPRODUCT(--('Game 5'!$BS$34:$BS$43=$AB42),('Game 5'!BY$34:BY$43))</f>
        <v>0</v>
      </c>
      <c r="AF42" s="74">
        <f>SUMPRODUCT(--('Game 1'!$BS$34:$BS$43=$AB42),('Game 1'!BZ$34:BZ$43))+SUMPRODUCT(--('Game 2'!$BS$34:$BS$43=$AB42),('Game 2'!BZ$34:BZ$43))+SUMPRODUCT(--('Game 3'!$BS$34:$BS$43=$AB42),('Game 3'!BZ$34:BZ$43))+SUMPRODUCT(--('Game 4'!$BS$34:$BS$43=$AB42),('Game 4'!BZ$34:BZ$43))+SUMPRODUCT(--('Game 5'!$BS$34:$BS$43=$AB42),('Game 5'!BZ$34:BZ$43))</f>
        <v>0</v>
      </c>
      <c r="AG42" s="74">
        <f>SUMPRODUCT(--('Game 1'!$BS$34:$BS$43=$AB42),('Game 1'!CA$34:CA$43))+SUMPRODUCT(--('Game 2'!$BS$34:$BS$43=$AB42),('Game 2'!CA$34:CA$43))+SUMPRODUCT(--('Game 3'!$BS$34:$BS$43=$AB42),('Game 3'!CA$34:CA$43))+SUMPRODUCT(--('Game 4'!$BS$34:$BS$43=$AB42),('Game 4'!CA$34:CA$43))+SUMPRODUCT(--('Game 5'!$BS$34:$BS$43=$AB42),('Game 5'!CA$34:CA$43))</f>
        <v>0</v>
      </c>
      <c r="AH42" s="74">
        <f>SUMPRODUCT(--('Game 1'!$BS$34:$BS$43=$AB42),('Game 1'!CB$34:CB$43))+SUMPRODUCT(--('Game 2'!$BS$34:$BS$43=$AB42),('Game 2'!CB$34:CB$43))+SUMPRODUCT(--('Game 3'!$BS$34:$BS$43=$AB42),('Game 3'!CB$34:CB$43))+SUMPRODUCT(--('Game 4'!$BS$34:$BS$43=$AB42),('Game 4'!CB$34:CB$43))+SUMPRODUCT(--('Game 5'!$BS$34:$BS$43=$AB42),('Game 5'!CB$34:CB$43))</f>
        <v>0</v>
      </c>
      <c r="AI42" s="74">
        <f>SUMPRODUCT(--('Game 1'!$BS$34:$BS$43=$AB42),('Game 1'!CC$34:CC$43))+SUMPRODUCT(--('Game 2'!$BS$34:$BS$43=$AB42),('Game 2'!CC$34:CC$43))+SUMPRODUCT(--('Game 3'!$BS$34:$BS$43=$AB42),('Game 3'!CC$34:CC$43))+SUMPRODUCT(--('Game 4'!$BS$34:$BS$43=$AB42),('Game 4'!CC$34:CC$43))+SUMPRODUCT(--('Game 5'!$BS$34:$BS$43=$AB42),('Game 5'!CC$34:CC$43))</f>
        <v>0</v>
      </c>
      <c r="AJ42" s="91">
        <f>SUMPRODUCT(--('Game 1'!$BS$34:$BS$43=$AB42),('Game 1'!CD$34:CD$43))+SUMPRODUCT(--('Game 2'!$BS$34:$BS$43=$AB42),('Game 2'!CD$34:CD$43))+SUMPRODUCT(--('Game 3'!$BS$34:$BS$43=$AB42),('Game 3'!CD$34:CD$43))+SUMPRODUCT(--('Game 4'!$BS$34:$BS$43=$AB42),('Game 4'!CD$34:CD$43))+SUMPRODUCT(--('Game 5'!$BS$34:$BS$43=$AB42),('Game 5'!CD$34:CD$43))</f>
        <v>0</v>
      </c>
      <c r="AK42" s="125">
        <f>SUMPRODUCT(--('Game 1'!$BS$34:$BS$43=$AB42),('Game 1'!CE$34:CE$43))+SUMPRODUCT(--('Game 2'!$BS$34:$BS$43=$AB42),('Game 2'!CE$34:CE$43))+SUMPRODUCT(--('Game 3'!$BS$34:$BS$43=$AB42),('Game 3'!CE$34:CE$43))+SUMPRODUCT(--('Game 4'!$BS$34:$BS$43=$AB42),('Game 4'!CE$34:CE$43))+SUMPRODUCT(--('Game 5'!$BS$34:$BS$43=$AB42),('Game 5'!CE$34:CE$43))</f>
        <v>0</v>
      </c>
      <c r="AL42" s="74">
        <f>SUMPRODUCT(--('Game 1'!$BS$34:$BS$43=$AB42),('Game 1'!CF$34:CF$43))+SUMPRODUCT(--('Game 2'!$BS$34:$BS$43=$AB42),('Game 2'!CF$34:CF$43))+SUMPRODUCT(--('Game 3'!$BS$34:$BS$43=$AB42),('Game 3'!CF$34:CF$43))+SUMPRODUCT(--('Game 4'!$BS$34:$BS$43=$AB42),('Game 4'!CF$34:CF$43))+SUMPRODUCT(--('Game 5'!$BS$34:$BS$43=$AB42),('Game 5'!CF$34:CF$43))</f>
        <v>0</v>
      </c>
      <c r="AM42" s="74">
        <f>SUMPRODUCT(--('Game 1'!$BS$34:$BS$43=$AB42),('Game 1'!CG$34:CG$43))+SUMPRODUCT(--('Game 2'!$BS$34:$BS$43=$AB42),('Game 2'!CG$34:CG$43))+SUMPRODUCT(--('Game 3'!$BS$34:$BS$43=$AB42),('Game 3'!CG$34:CG$43))+SUMPRODUCT(--('Game 4'!$BS$34:$BS$43=$AB42),('Game 4'!CG$34:CG$43))+SUMPRODUCT(--('Game 5'!$BS$34:$BS$43=$AB42),('Game 5'!CG$34:CG$43))</f>
        <v>0</v>
      </c>
      <c r="AN42" s="74">
        <f>SUMPRODUCT(--('Game 1'!$BS$34:$BS$43=$AB42),('Game 1'!CH$34:CH$43))+SUMPRODUCT(--('Game 2'!$BS$34:$BS$43=$AB42),('Game 2'!CH$34:CH$43))+SUMPRODUCT(--('Game 3'!$BS$34:$BS$43=$AB42),('Game 3'!CH$34:CH$43))+SUMPRODUCT(--('Game 4'!$BS$34:$BS$43=$AB42),('Game 4'!CH$34:CH$43))+SUMPRODUCT(--('Game 5'!$BS$34:$BS$43=$AB42),('Game 5'!CH$34:CH$43))</f>
        <v>0</v>
      </c>
      <c r="AO42" s="74">
        <f>SUMPRODUCT(--('Game 1'!$BS$34:$BS$43=$AB42),('Game 1'!CI$34:CI$43))+SUMPRODUCT(--('Game 2'!$BS$34:$BS$43=$AB42),('Game 2'!CI$34:CI$43))+SUMPRODUCT(--('Game 3'!$BS$34:$BS$43=$AB42),('Game 3'!CI$34:CI$43))+SUMPRODUCT(--('Game 4'!$BS$34:$BS$43=$AB42),('Game 4'!CI$34:CI$43))+SUMPRODUCT(--('Game 5'!$BS$34:$BS$43=$AB42),('Game 5'!CI$34:CI$43))</f>
        <v>0</v>
      </c>
      <c r="AP42" s="74">
        <f>SUMPRODUCT(--('Game 1'!$BS$34:$BS$43=$AB42),('Game 1'!CJ$34:CJ$43))+SUMPRODUCT(--('Game 2'!$BS$34:$BS$43=$AB42),('Game 2'!CJ$34:CJ$43))+SUMPRODUCT(--('Game 3'!$BS$34:$BS$43=$AB42),('Game 3'!CJ$34:CJ$43))+SUMPRODUCT(--('Game 4'!$BS$34:$BS$43=$AB42),('Game 4'!CJ$34:CJ$43))+SUMPRODUCT(--('Game 5'!$BS$34:$BS$43=$AB42),('Game 5'!CJ$34:CJ$43))</f>
        <v>0</v>
      </c>
      <c r="AQ42" s="74">
        <f>SUMPRODUCT(--('Game 1'!$BS$34:$BS$43=$AB42),('Game 1'!CK$34:CK$43))+SUMPRODUCT(--('Game 2'!$BS$34:$BS$43=$AB42),('Game 2'!CK$34:CK$43))+SUMPRODUCT(--('Game 3'!$BS$34:$BS$43=$AB42),('Game 3'!CK$34:CK$43))+SUMPRODUCT(--('Game 4'!$BS$34:$BS$43=$AB42),('Game 4'!CK$34:CK$43))+SUMPRODUCT(--('Game 5'!$BS$34:$BS$43=$AB42),('Game 5'!CK$34:CK$43))</f>
        <v>0</v>
      </c>
      <c r="AR42" s="74">
        <f>SUMPRODUCT(--('Game 1'!$BS$34:$BS$43=$AB42),('Game 1'!CL$34:CL$43))+SUMPRODUCT(--('Game 2'!$BS$34:$BS$43=$AB42),('Game 2'!CL$34:CL$43))+SUMPRODUCT(--('Game 3'!$BS$34:$BS$43=$AB42),('Game 3'!CL$34:CL$43))+SUMPRODUCT(--('Game 4'!$BS$34:$BS$43=$AB42),('Game 4'!CL$34:CL$43))+SUMPRODUCT(--('Game 5'!$BS$34:$BS$43=$AB42),('Game 5'!CL$34:CL$43))</f>
        <v>0</v>
      </c>
      <c r="AS42" s="74">
        <f>SUMPRODUCT(--('Game 1'!$BS$34:$BS$43=$AB42),('Game 1'!CM$34:CM$43))+SUMPRODUCT(--('Game 2'!$BS$34:$BS$43=$AB42),('Game 2'!CM$34:CM$43))+SUMPRODUCT(--('Game 3'!$BS$34:$BS$43=$AB42),('Game 3'!CM$34:CM$43))+SUMPRODUCT(--('Game 4'!$BS$34:$BS$43=$AB42),('Game 4'!CM$34:CM$43))+SUMPRODUCT(--('Game 5'!$BS$34:$BS$43=$AB42),('Game 5'!CM$34:CM$43))</f>
        <v>0</v>
      </c>
      <c r="AT42" s="74">
        <f>SUMPRODUCT(--('Game 1'!$BS$34:$BS$43=$AB42),('Game 1'!CN$34:CN$43))+SUMPRODUCT(--('Game 2'!$BS$34:$BS$43=$AB42),('Game 2'!CN$34:CN$43))+SUMPRODUCT(--('Game 3'!$BS$34:$BS$43=$AB42),('Game 3'!CN$34:CN$43))+SUMPRODUCT(--('Game 4'!$BS$34:$BS$43=$AB42),('Game 4'!CN$34:CN$43))+SUMPRODUCT(--('Game 5'!$BS$34:$BS$43=$AB42),('Game 5'!CN$34:CN$43))</f>
        <v>0</v>
      </c>
      <c r="AU42" s="87" t="str">
        <f t="shared" si="6"/>
        <v/>
      </c>
      <c r="AV42" s="87" t="str">
        <f t="shared" si="7"/>
        <v/>
      </c>
      <c r="AX42" s="187" t="str">
        <f>IF($AP$75&lt;&gt;$K$58,"ERROR&gt; Home batters: BB don't = visitor walks allowed","")</f>
        <v/>
      </c>
    </row>
    <row r="43" spans="1:50" ht="10.5" customHeight="1">
      <c r="A43" s="26"/>
      <c r="B43" s="2"/>
      <c r="C43" s="13">
        <f>SUMPRODUCT(--('Game 1'!$B$34:$B$59=$B43),('Game 1'!AY$34:AY$59))+SUMPRODUCT(--('Game 2'!$B$34:$B$59=$B43),('Game 2'!AY$34:AY$59))+SUMPRODUCT(--('Game 3'!$B$34:$B$59=$B43),('Game 3'!AY$34:AY$59))+SUMPRODUCT(--('Game 4'!$B$34:$B$59=$B43),('Game 4'!AY$34:AY$59))+SUMPRODUCT(--('Game 5'!$B$34:$B$59=$B43),('Game 5'!AY$34:AY$59))</f>
        <v>0</v>
      </c>
      <c r="D43" s="13">
        <f>SUMPRODUCT(--('Game 1'!$B$34:$B$59=$B43),('Game 1'!AZ$34:AZ$59))+SUMPRODUCT(--('Game 2'!$B$34:$B$59=$B43),('Game 2'!AZ$34:AZ$59))+SUMPRODUCT(--('Game 3'!$B$34:$B$59=$B43),('Game 3'!AZ$34:AZ$59))+SUMPRODUCT(--('Game 4'!$B$34:$B$59=$B43),('Game 4'!AZ$34:AZ$59))+SUMPRODUCT(--('Game 5'!$B$34:$B$59=$B43),('Game 5'!AZ$34:AZ$59))</f>
        <v>0</v>
      </c>
      <c r="E43" s="13">
        <f>SUMPRODUCT(--('Game 1'!$B$34:$B$59=$B43),('Game 1'!BA$34:BA$59))+SUMPRODUCT(--('Game 2'!$B$34:$B$59=$B43),('Game 2'!BA$34:BA$59))+SUMPRODUCT(--('Game 3'!$B$34:$B$59=$B43),('Game 3'!BA$34:BA$59))+SUMPRODUCT(--('Game 4'!$B$34:$B$59=$B43),('Game 4'!BA$34:BA$59))+SUMPRODUCT(--('Game 5'!$B$34:$B$59=$B43),('Game 5'!BA$34:BA$59))</f>
        <v>0</v>
      </c>
      <c r="F43" s="13">
        <f>SUMPRODUCT(--('Game 1'!$B$34:$B$59=$B43),('Game 1'!BB$34:BB$59))+SUMPRODUCT(--('Game 2'!$B$34:$B$59=$B43),('Game 2'!BB$34:BB$59))+SUMPRODUCT(--('Game 3'!$B$34:$B$59=$B43),('Game 3'!BB$34:BB$59))+SUMPRODUCT(--('Game 4'!$B$34:$B$59=$B43),('Game 4'!BB$34:BB$59))+SUMPRODUCT(--('Game 5'!$B$34:$B$59=$B43),('Game 5'!BB$34:BB$59))</f>
        <v>0</v>
      </c>
      <c r="G43" s="13">
        <f>SUMPRODUCT(--('Game 1'!$B$34:$B$59=$B43),('Game 1'!BC$34:BC$59))+SUMPRODUCT(--('Game 2'!$B$34:$B$59=$B43),('Game 2'!BC$34:BC$59))+SUMPRODUCT(--('Game 3'!$B$34:$B$59=$B43),('Game 3'!BC$34:BC$59))+SUMPRODUCT(--('Game 4'!$B$34:$B$59=$B43),('Game 4'!BC$34:BC$59))+SUMPRODUCT(--('Game 5'!$B$34:$B$59=$B43),('Game 5'!BC$34:BC$59))</f>
        <v>0</v>
      </c>
      <c r="H43" s="13">
        <f>SUMPRODUCT(--('Game 1'!$B$34:$B$59=$B43),('Game 1'!BD$34:BD$59))+SUMPRODUCT(--('Game 2'!$B$34:$B$59=$B43),('Game 2'!BD$34:BD$59))+SUMPRODUCT(--('Game 3'!$B$34:$B$59=$B43),('Game 3'!BD$34:BD$59))+SUMPRODUCT(--('Game 4'!$B$34:$B$59=$B43),('Game 4'!BD$34:BD$59))+SUMPRODUCT(--('Game 5'!$B$34:$B$59=$B43),('Game 5'!BD$34:BD$59))</f>
        <v>0</v>
      </c>
      <c r="I43" s="13">
        <f>SUMPRODUCT(--('Game 1'!$B$34:$B$59=$B43),('Game 1'!BE$34:BE$59))+SUMPRODUCT(--('Game 2'!$B$34:$B$59=$B43),('Game 2'!BE$34:BE$59))+SUMPRODUCT(--('Game 3'!$B$34:$B$59=$B43),('Game 3'!BE$34:BE$59))+SUMPRODUCT(--('Game 4'!$B$34:$B$59=$B43),('Game 4'!BE$34:BE$59))+SUMPRODUCT(--('Game 5'!$B$34:$B$59=$B43),('Game 5'!BE$34:BE$59))</f>
        <v>0</v>
      </c>
      <c r="J43" s="89">
        <f>SUMPRODUCT(--('Game 1'!$B$34:$B$59=$B43),('Game 1'!BF$34:BF$59))+SUMPRODUCT(--('Game 2'!$B$34:$B$59=$B43),('Game 2'!BF$34:BF$59))+SUMPRODUCT(--('Game 3'!$B$34:$B$59=$B43),('Game 3'!BF$34:BF$59))+SUMPRODUCT(--('Game 4'!$B$34:$B$59=$B43),('Game 4'!BF$34:BF$59))+SUMPRODUCT(--('Game 5'!$B$34:$B$59=$B43),('Game 5'!BF$34:BF$59))</f>
        <v>0</v>
      </c>
      <c r="K43" s="13">
        <f>SUMPRODUCT(--('Game 1'!$B$34:$B$59=$B43),('Game 1'!BG$34:BG$59))+SUMPRODUCT(--('Game 2'!$B$34:$B$59=$B43),('Game 2'!BG$34:BG$59))+SUMPRODUCT(--('Game 3'!$B$34:$B$59=$B43),('Game 3'!BG$34:BG$59))+SUMPRODUCT(--('Game 4'!$B$34:$B$59=$B43),('Game 4'!BG$34:BG$59))+SUMPRODUCT(--('Game 5'!$B$34:$B$59=$B43),('Game 5'!BG$34:BG$59))</f>
        <v>0</v>
      </c>
      <c r="L43" s="13">
        <f>SUMPRODUCT(--('Game 1'!$B$34:$B$59=$B43),('Game 1'!BH$34:BH$59))+SUMPRODUCT(--('Game 2'!$B$34:$B$59=$B43),('Game 2'!BH$34:BH$59))+SUMPRODUCT(--('Game 3'!$B$34:$B$59=$B43),('Game 3'!BH$34:BH$59))+SUMPRODUCT(--('Game 4'!$B$34:$B$59=$B43),('Game 4'!BH$34:BH$59))+SUMPRODUCT(--('Game 5'!$B$34:$B$59=$B43),('Game 5'!BH$34:BH$59))</f>
        <v>0</v>
      </c>
      <c r="M43" s="13">
        <f>SUMPRODUCT(--('Game 1'!$B$34:$B$59=$B43),('Game 1'!BI$34:BI$59))+SUMPRODUCT(--('Game 2'!$B$34:$B$59=$B43),('Game 2'!BI$34:BI$59))+SUMPRODUCT(--('Game 3'!$B$34:$B$59=$B43),('Game 3'!BI$34:BI$59))+SUMPRODUCT(--('Game 4'!$B$34:$B$59=$B43),('Game 4'!BI$34:BI$59))+SUMPRODUCT(--('Game 5'!$B$34:$B$59=$B43),('Game 5'!BI$34:BI$59))</f>
        <v>0</v>
      </c>
      <c r="N43" s="13">
        <f>SUMPRODUCT(--('Game 1'!$B$34:$B$59=$B43),('Game 1'!BJ$34:BJ$59))+SUMPRODUCT(--('Game 2'!$B$34:$B$59=$B43),('Game 2'!BJ$34:BJ$59))+SUMPRODUCT(--('Game 3'!$B$34:$B$59=$B43),('Game 3'!BJ$34:BJ$59))+SUMPRODUCT(--('Game 4'!$B$34:$B$59=$B43),('Game 4'!BJ$34:BJ$59))+SUMPRODUCT(--('Game 5'!$B$34:$B$59=$B43),('Game 5'!BJ$34:BJ$59))</f>
        <v>0</v>
      </c>
      <c r="O43" s="13">
        <f>SUMPRODUCT(--('Game 1'!$B$34:$B$59=$B43),('Game 1'!BK$34:BK$59))+SUMPRODUCT(--('Game 2'!$B$34:$B$59=$B43),('Game 2'!BK$34:BK$59))+SUMPRODUCT(--('Game 3'!$B$34:$B$59=$B43),('Game 3'!BK$34:BK$59))+SUMPRODUCT(--('Game 4'!$B$34:$B$59=$B43),('Game 4'!BK$34:BK$59))+SUMPRODUCT(--('Game 5'!$B$34:$B$59=$B43),('Game 5'!BK$34:BK$59))</f>
        <v>0</v>
      </c>
      <c r="P43" s="13">
        <f>SUMPRODUCT(--('Game 1'!$B$34:$B$59=$B43),('Game 1'!BL$34:BL$59))+SUMPRODUCT(--('Game 2'!$B$34:$B$59=$B43),('Game 2'!BL$34:BL$59))+SUMPRODUCT(--('Game 3'!$B$34:$B$59=$B43),('Game 3'!BL$34:BL$59))+SUMPRODUCT(--('Game 4'!$B$34:$B$59=$B43),('Game 4'!BL$34:BL$59))+SUMPRODUCT(--('Game 5'!$B$34:$B$59=$B43),('Game 5'!BL$34:BL$59))</f>
        <v>0</v>
      </c>
      <c r="Q43" s="13">
        <f>SUMPRODUCT(--('Game 1'!$B$34:$B$59=$B43),('Game 1'!BM$34:BM$59))+SUMPRODUCT(--('Game 2'!$B$34:$B$59=$B43),('Game 2'!BM$34:BM$59))+SUMPRODUCT(--('Game 3'!$B$34:$B$59=$B43),('Game 3'!BM$34:BM$59))+SUMPRODUCT(--('Game 4'!$B$34:$B$59=$B43),('Game 4'!BM$34:BM$59))+SUMPRODUCT(--('Game 5'!$B$34:$B$59=$B43),('Game 5'!BM$34:BM$59))</f>
        <v>0</v>
      </c>
      <c r="R43" s="13">
        <f>SUMPRODUCT(--('Game 1'!$B$34:$B$59=$B43),('Game 1'!BN$34:BN$59))+SUMPRODUCT(--('Game 2'!$B$34:$B$59=$B43),('Game 2'!BN$34:BN$59))+SUMPRODUCT(--('Game 3'!$B$34:$B$59=$B43),('Game 3'!BN$34:BN$59))+SUMPRODUCT(--('Game 4'!$B$34:$B$59=$B43),('Game 4'!BN$34:BN$59))+SUMPRODUCT(--('Game 5'!$B$34:$B$59=$B43),('Game 5'!BN$34:BN$59))</f>
        <v>0</v>
      </c>
      <c r="S43" s="13">
        <f>SUMPRODUCT(--('Game 1'!$B$34:$B$59=$B43),('Game 1'!BO$34:BO$59))+SUMPRODUCT(--('Game 2'!$B$34:$B$59=$B43),('Game 2'!BO$34:BO$59))+SUMPRODUCT(--('Game 3'!$B$34:$B$59=$B43),('Game 3'!BO$34:BO$59))+SUMPRODUCT(--('Game 4'!$B$34:$B$59=$B43),('Game 4'!BO$34:BO$59))+SUMPRODUCT(--('Game 5'!$B$34:$B$59=$B43),('Game 5'!BO$34:BO$59))</f>
        <v>0</v>
      </c>
      <c r="T43" s="80" t="str">
        <f t="shared" si="0"/>
        <v/>
      </c>
      <c r="U43" s="80" t="str">
        <f t="shared" si="1"/>
        <v/>
      </c>
      <c r="V43" s="80" t="str">
        <f t="shared" si="2"/>
        <v/>
      </c>
      <c r="W43" s="3"/>
      <c r="X43" s="76">
        <f t="shared" si="3"/>
        <v>0</v>
      </c>
      <c r="Y43" s="76">
        <f t="shared" si="4"/>
        <v>0</v>
      </c>
      <c r="Z43" s="77">
        <f t="shared" si="5"/>
        <v>0</v>
      </c>
      <c r="AB43" s="7"/>
      <c r="AC43" s="82">
        <f>SUMPRODUCT(--('Game 1'!$BS$34:$BS$43=$AB43),('Game 1'!BW$34:BW$43))+SUMPRODUCT(--('Game 2'!$BS$34:$BS$43=$AB43),('Game 2'!BW$34:BW$43))+SUMPRODUCT(--('Game 3'!$BS$34:$BS$43=$AB43),('Game 3'!BW$34:BW$43))+SUMPRODUCT(--('Game 4'!$BS$34:$BS$43=$AB43),('Game 4'!BW$34:BW$43))+SUMPRODUCT(--('Game 5'!$BS$34:$BS$43=$AB43),('Game 5'!BW$34:BW$43))</f>
        <v>0</v>
      </c>
      <c r="AD43" s="82">
        <f>SUMPRODUCT(--('Game 1'!$BS$34:$BS$43=$AB43),('Game 1'!BX$34:BX$43))+SUMPRODUCT(--('Game 2'!$BS$34:$BS$43=$AB43),('Game 2'!BX$34:BX$43))+SUMPRODUCT(--('Game 3'!$BS$34:$BS$43=$AB43),('Game 3'!BX$34:BX$43))+SUMPRODUCT(--('Game 4'!$BS$34:$BS$43=$AB43),('Game 4'!BX$34:BX$43))+SUMPRODUCT(--('Game 5'!$BS$34:$BS$43=$AB43),('Game 5'!BX$34:BX$43))</f>
        <v>0</v>
      </c>
      <c r="AE43" s="82">
        <f>SUMPRODUCT(--('Game 1'!$BS$34:$BS$43=$AB43),('Game 1'!BY$34:BY$43))+SUMPRODUCT(--('Game 2'!$BS$34:$BS$43=$AB43),('Game 2'!BY$34:BY$43))+SUMPRODUCT(--('Game 3'!$BS$34:$BS$43=$AB43),('Game 3'!BY$34:BY$43))+SUMPRODUCT(--('Game 4'!$BS$34:$BS$43=$AB43),('Game 4'!BY$34:BY$43))+SUMPRODUCT(--('Game 5'!$BS$34:$BS$43=$AB43),('Game 5'!BY$34:BY$43))</f>
        <v>0</v>
      </c>
      <c r="AF43" s="82">
        <f>SUMPRODUCT(--('Game 1'!$BS$34:$BS$43=$AB43),('Game 1'!BZ$34:BZ$43))+SUMPRODUCT(--('Game 2'!$BS$34:$BS$43=$AB43),('Game 2'!BZ$34:BZ$43))+SUMPRODUCT(--('Game 3'!$BS$34:$BS$43=$AB43),('Game 3'!BZ$34:BZ$43))+SUMPRODUCT(--('Game 4'!$BS$34:$BS$43=$AB43),('Game 4'!BZ$34:BZ$43))+SUMPRODUCT(--('Game 5'!$BS$34:$BS$43=$AB43),('Game 5'!BZ$34:BZ$43))</f>
        <v>0</v>
      </c>
      <c r="AG43" s="82">
        <f>SUMPRODUCT(--('Game 1'!$BS$34:$BS$43=$AB43),('Game 1'!CA$34:CA$43))+SUMPRODUCT(--('Game 2'!$BS$34:$BS$43=$AB43),('Game 2'!CA$34:CA$43))+SUMPRODUCT(--('Game 3'!$BS$34:$BS$43=$AB43),('Game 3'!CA$34:CA$43))+SUMPRODUCT(--('Game 4'!$BS$34:$BS$43=$AB43),('Game 4'!CA$34:CA$43))+SUMPRODUCT(--('Game 5'!$BS$34:$BS$43=$AB43),('Game 5'!CA$34:CA$43))</f>
        <v>0</v>
      </c>
      <c r="AH43" s="74">
        <f>SUMPRODUCT(--('Game 1'!$BS$34:$BS$43=$AB43),('Game 1'!CB$34:CB$43))+SUMPRODUCT(--('Game 2'!$BS$34:$BS$43=$AB43),('Game 2'!CB$34:CB$43))+SUMPRODUCT(--('Game 3'!$BS$34:$BS$43=$AB43),('Game 3'!CB$34:CB$43))+SUMPRODUCT(--('Game 4'!$BS$34:$BS$43=$AB43),('Game 4'!CB$34:CB$43))+SUMPRODUCT(--('Game 5'!$BS$34:$BS$43=$AB43),('Game 5'!CB$34:CB$43))</f>
        <v>0</v>
      </c>
      <c r="AI43" s="74">
        <f>SUMPRODUCT(--('Game 1'!$BS$34:$BS$43=$AB43),('Game 1'!CC$34:CC$43))+SUMPRODUCT(--('Game 2'!$BS$34:$BS$43=$AB43),('Game 2'!CC$34:CC$43))+SUMPRODUCT(--('Game 3'!$BS$34:$BS$43=$AB43),('Game 3'!CC$34:CC$43))+SUMPRODUCT(--('Game 4'!$BS$34:$BS$43=$AB43),('Game 4'!CC$34:CC$43))+SUMPRODUCT(--('Game 5'!$BS$34:$BS$43=$AB43),('Game 5'!CC$34:CC$43))</f>
        <v>0</v>
      </c>
      <c r="AJ43" s="91">
        <f>SUMPRODUCT(--('Game 1'!$BS$34:$BS$43=$AB43),('Game 1'!CD$34:CD$43))+SUMPRODUCT(--('Game 2'!$BS$34:$BS$43=$AB43),('Game 2'!CD$34:CD$43))+SUMPRODUCT(--('Game 3'!$BS$34:$BS$43=$AB43),('Game 3'!CD$34:CD$43))+SUMPRODUCT(--('Game 4'!$BS$34:$BS$43=$AB43),('Game 4'!CD$34:CD$43))+SUMPRODUCT(--('Game 5'!$BS$34:$BS$43=$AB43),('Game 5'!CD$34:CD$43))</f>
        <v>0</v>
      </c>
      <c r="AK43" s="125">
        <f>SUMPRODUCT(--('Game 1'!$BS$34:$BS$43=$AB43),('Game 1'!CE$34:CE$43))+SUMPRODUCT(--('Game 2'!$BS$34:$BS$43=$AB43),('Game 2'!CE$34:CE$43))+SUMPRODUCT(--('Game 3'!$BS$34:$BS$43=$AB43),('Game 3'!CE$34:CE$43))+SUMPRODUCT(--('Game 4'!$BS$34:$BS$43=$AB43),('Game 4'!CE$34:CE$43))+SUMPRODUCT(--('Game 5'!$BS$34:$BS$43=$AB43),('Game 5'!CE$34:CE$43))</f>
        <v>0</v>
      </c>
      <c r="AL43" s="82">
        <f>SUMPRODUCT(--('Game 1'!$BS$34:$BS$43=$AB43),('Game 1'!CF$34:CF$43))+SUMPRODUCT(--('Game 2'!$BS$34:$BS$43=$AB43),('Game 2'!CF$34:CF$43))+SUMPRODUCT(--('Game 3'!$BS$34:$BS$43=$AB43),('Game 3'!CF$34:CF$43))+SUMPRODUCT(--('Game 4'!$BS$34:$BS$43=$AB43),('Game 4'!CF$34:CF$43))+SUMPRODUCT(--('Game 5'!$BS$34:$BS$43=$AB43),('Game 5'!CF$34:CF$43))</f>
        <v>0</v>
      </c>
      <c r="AM43" s="82">
        <f>SUMPRODUCT(--('Game 1'!$BS$34:$BS$43=$AB43),('Game 1'!CG$34:CG$43))+SUMPRODUCT(--('Game 2'!$BS$34:$BS$43=$AB43),('Game 2'!CG$34:CG$43))+SUMPRODUCT(--('Game 3'!$BS$34:$BS$43=$AB43),('Game 3'!CG$34:CG$43))+SUMPRODUCT(--('Game 4'!$BS$34:$BS$43=$AB43),('Game 4'!CG$34:CG$43))+SUMPRODUCT(--('Game 5'!$BS$34:$BS$43=$AB43),('Game 5'!CG$34:CG$43))</f>
        <v>0</v>
      </c>
      <c r="AN43" s="82">
        <f>SUMPRODUCT(--('Game 1'!$BS$34:$BS$43=$AB43),('Game 1'!CH$34:CH$43))+SUMPRODUCT(--('Game 2'!$BS$34:$BS$43=$AB43),('Game 2'!CH$34:CH$43))+SUMPRODUCT(--('Game 3'!$BS$34:$BS$43=$AB43),('Game 3'!CH$34:CH$43))+SUMPRODUCT(--('Game 4'!$BS$34:$BS$43=$AB43),('Game 4'!CH$34:CH$43))+SUMPRODUCT(--('Game 5'!$BS$34:$BS$43=$AB43),('Game 5'!CH$34:CH$43))</f>
        <v>0</v>
      </c>
      <c r="AO43" s="82">
        <f>SUMPRODUCT(--('Game 1'!$BS$34:$BS$43=$AB43),('Game 1'!CI$34:CI$43))+SUMPRODUCT(--('Game 2'!$BS$34:$BS$43=$AB43),('Game 2'!CI$34:CI$43))+SUMPRODUCT(--('Game 3'!$BS$34:$BS$43=$AB43),('Game 3'!CI$34:CI$43))+SUMPRODUCT(--('Game 4'!$BS$34:$BS$43=$AB43),('Game 4'!CI$34:CI$43))+SUMPRODUCT(--('Game 5'!$BS$34:$BS$43=$AB43),('Game 5'!CI$34:CI$43))</f>
        <v>0</v>
      </c>
      <c r="AP43" s="82">
        <f>SUMPRODUCT(--('Game 1'!$BS$34:$BS$43=$AB43),('Game 1'!CJ$34:CJ$43))+SUMPRODUCT(--('Game 2'!$BS$34:$BS$43=$AB43),('Game 2'!CJ$34:CJ$43))+SUMPRODUCT(--('Game 3'!$BS$34:$BS$43=$AB43),('Game 3'!CJ$34:CJ$43))+SUMPRODUCT(--('Game 4'!$BS$34:$BS$43=$AB43),('Game 4'!CJ$34:CJ$43))+SUMPRODUCT(--('Game 5'!$BS$34:$BS$43=$AB43),('Game 5'!CJ$34:CJ$43))</f>
        <v>0</v>
      </c>
      <c r="AQ43" s="82">
        <f>SUMPRODUCT(--('Game 1'!$BS$34:$BS$43=$AB43),('Game 1'!CK$34:CK$43))+SUMPRODUCT(--('Game 2'!$BS$34:$BS$43=$AB43),('Game 2'!CK$34:CK$43))+SUMPRODUCT(--('Game 3'!$BS$34:$BS$43=$AB43),('Game 3'!CK$34:CK$43))+SUMPRODUCT(--('Game 4'!$BS$34:$BS$43=$AB43),('Game 4'!CK$34:CK$43))+SUMPRODUCT(--('Game 5'!$BS$34:$BS$43=$AB43),('Game 5'!CK$34:CK$43))</f>
        <v>0</v>
      </c>
      <c r="AR43" s="82">
        <f>SUMPRODUCT(--('Game 1'!$BS$34:$BS$43=$AB43),('Game 1'!CL$34:CL$43))+SUMPRODUCT(--('Game 2'!$BS$34:$BS$43=$AB43),('Game 2'!CL$34:CL$43))+SUMPRODUCT(--('Game 3'!$BS$34:$BS$43=$AB43),('Game 3'!CL$34:CL$43))+SUMPRODUCT(--('Game 4'!$BS$34:$BS$43=$AB43),('Game 4'!CL$34:CL$43))+SUMPRODUCT(--('Game 5'!$BS$34:$BS$43=$AB43),('Game 5'!CL$34:CL$43))</f>
        <v>0</v>
      </c>
      <c r="AS43" s="82">
        <f>SUMPRODUCT(--('Game 1'!$BS$34:$BS$43=$AB43),('Game 1'!CM$34:CM$43))+SUMPRODUCT(--('Game 2'!$BS$34:$BS$43=$AB43),('Game 2'!CM$34:CM$43))+SUMPRODUCT(--('Game 3'!$BS$34:$BS$43=$AB43),('Game 3'!CM$34:CM$43))+SUMPRODUCT(--('Game 4'!$BS$34:$BS$43=$AB43),('Game 4'!CM$34:CM$43))+SUMPRODUCT(--('Game 5'!$BS$34:$BS$43=$AB43),('Game 5'!CM$34:CM$43))</f>
        <v>0</v>
      </c>
      <c r="AT43" s="82">
        <f>SUMPRODUCT(--('Game 1'!$BS$34:$BS$43=$AB43),('Game 1'!CN$34:CN$43))+SUMPRODUCT(--('Game 2'!$BS$34:$BS$43=$AB43),('Game 2'!CN$34:CN$43))+SUMPRODUCT(--('Game 3'!$BS$34:$BS$43=$AB43),('Game 3'!CN$34:CN$43))+SUMPRODUCT(--('Game 4'!$BS$34:$BS$43=$AB43),('Game 4'!CN$34:CN$43))+SUMPRODUCT(--('Game 5'!$BS$34:$BS$43=$AB43),('Game 5'!CN$34:CN$43))</f>
        <v>0</v>
      </c>
      <c r="AU43" s="87" t="str">
        <f t="shared" si="6"/>
        <v/>
      </c>
      <c r="AV43" s="87" t="str">
        <f t="shared" si="7"/>
        <v/>
      </c>
      <c r="AX43" s="187" t="str">
        <f>IF($AQ$75&lt;&gt;$L$58,"ERROR&gt; Home batters: k's don't = visitor pitcher k's","")</f>
        <v/>
      </c>
    </row>
    <row r="44" spans="1:50" ht="10.5" customHeight="1">
      <c r="A44" s="26"/>
      <c r="B44" s="2"/>
      <c r="C44" s="13">
        <f>SUMPRODUCT(--('Game 1'!$B$34:$B$59=$B44),('Game 1'!AY$34:AY$59))+SUMPRODUCT(--('Game 2'!$B$34:$B$59=$B44),('Game 2'!AY$34:AY$59))+SUMPRODUCT(--('Game 3'!$B$34:$B$59=$B44),('Game 3'!AY$34:AY$59))+SUMPRODUCT(--('Game 4'!$B$34:$B$59=$B44),('Game 4'!AY$34:AY$59))+SUMPRODUCT(--('Game 5'!$B$34:$B$59=$B44),('Game 5'!AY$34:AY$59))</f>
        <v>0</v>
      </c>
      <c r="D44" s="13">
        <f>SUMPRODUCT(--('Game 1'!$B$34:$B$59=$B44),('Game 1'!AZ$34:AZ$59))+SUMPRODUCT(--('Game 2'!$B$34:$B$59=$B44),('Game 2'!AZ$34:AZ$59))+SUMPRODUCT(--('Game 3'!$B$34:$B$59=$B44),('Game 3'!AZ$34:AZ$59))+SUMPRODUCT(--('Game 4'!$B$34:$B$59=$B44),('Game 4'!AZ$34:AZ$59))+SUMPRODUCT(--('Game 5'!$B$34:$B$59=$B44),('Game 5'!AZ$34:AZ$59))</f>
        <v>0</v>
      </c>
      <c r="E44" s="13">
        <f>SUMPRODUCT(--('Game 1'!$B$34:$B$59=$B44),('Game 1'!BA$34:BA$59))+SUMPRODUCT(--('Game 2'!$B$34:$B$59=$B44),('Game 2'!BA$34:BA$59))+SUMPRODUCT(--('Game 3'!$B$34:$B$59=$B44),('Game 3'!BA$34:BA$59))+SUMPRODUCT(--('Game 4'!$B$34:$B$59=$B44),('Game 4'!BA$34:BA$59))+SUMPRODUCT(--('Game 5'!$B$34:$B$59=$B44),('Game 5'!BA$34:BA$59))</f>
        <v>0</v>
      </c>
      <c r="F44" s="13">
        <f>SUMPRODUCT(--('Game 1'!$B$34:$B$59=$B44),('Game 1'!BB$34:BB$59))+SUMPRODUCT(--('Game 2'!$B$34:$B$59=$B44),('Game 2'!BB$34:BB$59))+SUMPRODUCT(--('Game 3'!$B$34:$B$59=$B44),('Game 3'!BB$34:BB$59))+SUMPRODUCT(--('Game 4'!$B$34:$B$59=$B44),('Game 4'!BB$34:BB$59))+SUMPRODUCT(--('Game 5'!$B$34:$B$59=$B44),('Game 5'!BB$34:BB$59))</f>
        <v>0</v>
      </c>
      <c r="G44" s="13">
        <f>SUMPRODUCT(--('Game 1'!$B$34:$B$59=$B44),('Game 1'!BC$34:BC$59))+SUMPRODUCT(--('Game 2'!$B$34:$B$59=$B44),('Game 2'!BC$34:BC$59))+SUMPRODUCT(--('Game 3'!$B$34:$B$59=$B44),('Game 3'!BC$34:BC$59))+SUMPRODUCT(--('Game 4'!$B$34:$B$59=$B44),('Game 4'!BC$34:BC$59))+SUMPRODUCT(--('Game 5'!$B$34:$B$59=$B44),('Game 5'!BC$34:BC$59))</f>
        <v>0</v>
      </c>
      <c r="H44" s="13">
        <f>SUMPRODUCT(--('Game 1'!$B$34:$B$59=$B44),('Game 1'!BD$34:BD$59))+SUMPRODUCT(--('Game 2'!$B$34:$B$59=$B44),('Game 2'!BD$34:BD$59))+SUMPRODUCT(--('Game 3'!$B$34:$B$59=$B44),('Game 3'!BD$34:BD$59))+SUMPRODUCT(--('Game 4'!$B$34:$B$59=$B44),('Game 4'!BD$34:BD$59))+SUMPRODUCT(--('Game 5'!$B$34:$B$59=$B44),('Game 5'!BD$34:BD$59))</f>
        <v>0</v>
      </c>
      <c r="I44" s="13">
        <f>SUMPRODUCT(--('Game 1'!$B$34:$B$59=$B44),('Game 1'!BE$34:BE$59))+SUMPRODUCT(--('Game 2'!$B$34:$B$59=$B44),('Game 2'!BE$34:BE$59))+SUMPRODUCT(--('Game 3'!$B$34:$B$59=$B44),('Game 3'!BE$34:BE$59))+SUMPRODUCT(--('Game 4'!$B$34:$B$59=$B44),('Game 4'!BE$34:BE$59))+SUMPRODUCT(--('Game 5'!$B$34:$B$59=$B44),('Game 5'!BE$34:BE$59))</f>
        <v>0</v>
      </c>
      <c r="J44" s="89">
        <f>SUMPRODUCT(--('Game 1'!$B$34:$B$59=$B44),('Game 1'!BF$34:BF$59))+SUMPRODUCT(--('Game 2'!$B$34:$B$59=$B44),('Game 2'!BF$34:BF$59))+SUMPRODUCT(--('Game 3'!$B$34:$B$59=$B44),('Game 3'!BF$34:BF$59))+SUMPRODUCT(--('Game 4'!$B$34:$B$59=$B44),('Game 4'!BF$34:BF$59))+SUMPRODUCT(--('Game 5'!$B$34:$B$59=$B44),('Game 5'!BF$34:BF$59))</f>
        <v>0</v>
      </c>
      <c r="K44" s="13">
        <f>SUMPRODUCT(--('Game 1'!$B$34:$B$59=$B44),('Game 1'!BG$34:BG$59))+SUMPRODUCT(--('Game 2'!$B$34:$B$59=$B44),('Game 2'!BG$34:BG$59))+SUMPRODUCT(--('Game 3'!$B$34:$B$59=$B44),('Game 3'!BG$34:BG$59))+SUMPRODUCT(--('Game 4'!$B$34:$B$59=$B44),('Game 4'!BG$34:BG$59))+SUMPRODUCT(--('Game 5'!$B$34:$B$59=$B44),('Game 5'!BG$34:BG$59))</f>
        <v>0</v>
      </c>
      <c r="L44" s="13">
        <f>SUMPRODUCT(--('Game 1'!$B$34:$B$59=$B44),('Game 1'!BH$34:BH$59))+SUMPRODUCT(--('Game 2'!$B$34:$B$59=$B44),('Game 2'!BH$34:BH$59))+SUMPRODUCT(--('Game 3'!$B$34:$B$59=$B44),('Game 3'!BH$34:BH$59))+SUMPRODUCT(--('Game 4'!$B$34:$B$59=$B44),('Game 4'!BH$34:BH$59))+SUMPRODUCT(--('Game 5'!$B$34:$B$59=$B44),('Game 5'!BH$34:BH$59))</f>
        <v>0</v>
      </c>
      <c r="M44" s="13">
        <f>SUMPRODUCT(--('Game 1'!$B$34:$B$59=$B44),('Game 1'!BI$34:BI$59))+SUMPRODUCT(--('Game 2'!$B$34:$B$59=$B44),('Game 2'!BI$34:BI$59))+SUMPRODUCT(--('Game 3'!$B$34:$B$59=$B44),('Game 3'!BI$34:BI$59))+SUMPRODUCT(--('Game 4'!$B$34:$B$59=$B44),('Game 4'!BI$34:BI$59))+SUMPRODUCT(--('Game 5'!$B$34:$B$59=$B44),('Game 5'!BI$34:BI$59))</f>
        <v>0</v>
      </c>
      <c r="N44" s="13">
        <f>SUMPRODUCT(--('Game 1'!$B$34:$B$59=$B44),('Game 1'!BJ$34:BJ$59))+SUMPRODUCT(--('Game 2'!$B$34:$B$59=$B44),('Game 2'!BJ$34:BJ$59))+SUMPRODUCT(--('Game 3'!$B$34:$B$59=$B44),('Game 3'!BJ$34:BJ$59))+SUMPRODUCT(--('Game 4'!$B$34:$B$59=$B44),('Game 4'!BJ$34:BJ$59))+SUMPRODUCT(--('Game 5'!$B$34:$B$59=$B44),('Game 5'!BJ$34:BJ$59))</f>
        <v>0</v>
      </c>
      <c r="O44" s="13">
        <f>SUMPRODUCT(--('Game 1'!$B$34:$B$59=$B44),('Game 1'!BK$34:BK$59))+SUMPRODUCT(--('Game 2'!$B$34:$B$59=$B44),('Game 2'!BK$34:BK$59))+SUMPRODUCT(--('Game 3'!$B$34:$B$59=$B44),('Game 3'!BK$34:BK$59))+SUMPRODUCT(--('Game 4'!$B$34:$B$59=$B44),('Game 4'!BK$34:BK$59))+SUMPRODUCT(--('Game 5'!$B$34:$B$59=$B44),('Game 5'!BK$34:BK$59))</f>
        <v>0</v>
      </c>
      <c r="P44" s="13">
        <f>SUMPRODUCT(--('Game 1'!$B$34:$B$59=$B44),('Game 1'!BL$34:BL$59))+SUMPRODUCT(--('Game 2'!$B$34:$B$59=$B44),('Game 2'!BL$34:BL$59))+SUMPRODUCT(--('Game 3'!$B$34:$B$59=$B44),('Game 3'!BL$34:BL$59))+SUMPRODUCT(--('Game 4'!$B$34:$B$59=$B44),('Game 4'!BL$34:BL$59))+SUMPRODUCT(--('Game 5'!$B$34:$B$59=$B44),('Game 5'!BL$34:BL$59))</f>
        <v>0</v>
      </c>
      <c r="Q44" s="13">
        <f>SUMPRODUCT(--('Game 1'!$B$34:$B$59=$B44),('Game 1'!BM$34:BM$59))+SUMPRODUCT(--('Game 2'!$B$34:$B$59=$B44),('Game 2'!BM$34:BM$59))+SUMPRODUCT(--('Game 3'!$B$34:$B$59=$B44),('Game 3'!BM$34:BM$59))+SUMPRODUCT(--('Game 4'!$B$34:$B$59=$B44),('Game 4'!BM$34:BM$59))+SUMPRODUCT(--('Game 5'!$B$34:$B$59=$B44),('Game 5'!BM$34:BM$59))</f>
        <v>0</v>
      </c>
      <c r="R44" s="13">
        <f>SUMPRODUCT(--('Game 1'!$B$34:$B$59=$B44),('Game 1'!BN$34:BN$59))+SUMPRODUCT(--('Game 2'!$B$34:$B$59=$B44),('Game 2'!BN$34:BN$59))+SUMPRODUCT(--('Game 3'!$B$34:$B$59=$B44),('Game 3'!BN$34:BN$59))+SUMPRODUCT(--('Game 4'!$B$34:$B$59=$B44),('Game 4'!BN$34:BN$59))+SUMPRODUCT(--('Game 5'!$B$34:$B$59=$B44),('Game 5'!BN$34:BN$59))</f>
        <v>0</v>
      </c>
      <c r="S44" s="13">
        <f>SUMPRODUCT(--('Game 1'!$B$34:$B$59=$B44),('Game 1'!BO$34:BO$59))+SUMPRODUCT(--('Game 2'!$B$34:$B$59=$B44),('Game 2'!BO$34:BO$59))+SUMPRODUCT(--('Game 3'!$B$34:$B$59=$B44),('Game 3'!BO$34:BO$59))+SUMPRODUCT(--('Game 4'!$B$34:$B$59=$B44),('Game 4'!BO$34:BO$59))+SUMPRODUCT(--('Game 5'!$B$34:$B$59=$B44),('Game 5'!BO$34:BO$59))</f>
        <v>0</v>
      </c>
      <c r="T44" s="80" t="str">
        <f t="shared" ref="T44" si="8">IF(D44=0,"",(F44/D44)*1000)</f>
        <v/>
      </c>
      <c r="U44" s="80" t="str">
        <f t="shared" ref="U44" si="9">IF(X44=0,"",(F44+K44+O44)/(D44+K44+O44+P44)*1000)</f>
        <v/>
      </c>
      <c r="V44" s="80" t="str">
        <f t="shared" ref="V44" si="10">IF(X44=0,"",(Z44/D44)*1000)</f>
        <v/>
      </c>
      <c r="W44" s="3"/>
      <c r="X44" s="76">
        <f t="shared" ref="X44" si="11">D44+K44+O44+P44+Q44</f>
        <v>0</v>
      </c>
      <c r="Y44" s="76">
        <f t="shared" ref="Y44" si="12">F44+K44+O44</f>
        <v>0</v>
      </c>
      <c r="Z44" s="77">
        <f t="shared" ref="Z44" si="13">F44+H44+2*I44+3*J44</f>
        <v>0</v>
      </c>
      <c r="AB44" s="7"/>
      <c r="AC44" s="82">
        <f>SUMPRODUCT(--('Game 1'!$BS$34:$BS$43=$AB44),('Game 1'!BW$34:BW$43))+SUMPRODUCT(--('Game 2'!$BS$34:$BS$43=$AB44),('Game 2'!BW$34:BW$43))+SUMPRODUCT(--('Game 3'!$BS$34:$BS$43=$AB44),('Game 3'!BW$34:BW$43))+SUMPRODUCT(--('Game 4'!$BS$34:$BS$43=$AB44),('Game 4'!BW$34:BW$43))+SUMPRODUCT(--('Game 5'!$BS$34:$BS$43=$AB44),('Game 5'!BW$34:BW$43))</f>
        <v>0</v>
      </c>
      <c r="AD44" s="82">
        <f>SUMPRODUCT(--('Game 1'!$BS$34:$BS$43=$AB44),('Game 1'!BX$34:BX$43))+SUMPRODUCT(--('Game 2'!$BS$34:$BS$43=$AB44),('Game 2'!BX$34:BX$43))+SUMPRODUCT(--('Game 3'!$BS$34:$BS$43=$AB44),('Game 3'!BX$34:BX$43))+SUMPRODUCT(--('Game 4'!$BS$34:$BS$43=$AB44),('Game 4'!BX$34:BX$43))+SUMPRODUCT(--('Game 5'!$BS$34:$BS$43=$AB44),('Game 5'!BX$34:BX$43))</f>
        <v>0</v>
      </c>
      <c r="AE44" s="82">
        <f>SUMPRODUCT(--('Game 1'!$BS$34:$BS$43=$AB44),('Game 1'!BY$34:BY$43))+SUMPRODUCT(--('Game 2'!$BS$34:$BS$43=$AB44),('Game 2'!BY$34:BY$43))+SUMPRODUCT(--('Game 3'!$BS$34:$BS$43=$AB44),('Game 3'!BY$34:BY$43))+SUMPRODUCT(--('Game 4'!$BS$34:$BS$43=$AB44),('Game 4'!BY$34:BY$43))+SUMPRODUCT(--('Game 5'!$BS$34:$BS$43=$AB44),('Game 5'!BY$34:BY$43))</f>
        <v>0</v>
      </c>
      <c r="AF44" s="82">
        <f>SUMPRODUCT(--('Game 1'!$BS$34:$BS$43=$AB44),('Game 1'!BZ$34:BZ$43))+SUMPRODUCT(--('Game 2'!$BS$34:$BS$43=$AB44),('Game 2'!BZ$34:BZ$43))+SUMPRODUCT(--('Game 3'!$BS$34:$BS$43=$AB44),('Game 3'!BZ$34:BZ$43))+SUMPRODUCT(--('Game 4'!$BS$34:$BS$43=$AB44),('Game 4'!BZ$34:BZ$43))+SUMPRODUCT(--('Game 5'!$BS$34:$BS$43=$AB44),('Game 5'!BZ$34:BZ$43))</f>
        <v>0</v>
      </c>
      <c r="AG44" s="82">
        <f>SUMPRODUCT(--('Game 1'!$BS$34:$BS$43=$AB44),('Game 1'!CA$34:CA$43))+SUMPRODUCT(--('Game 2'!$BS$34:$BS$43=$AB44),('Game 2'!CA$34:CA$43))+SUMPRODUCT(--('Game 3'!$BS$34:$BS$43=$AB44),('Game 3'!CA$34:CA$43))+SUMPRODUCT(--('Game 4'!$BS$34:$BS$43=$AB44),('Game 4'!CA$34:CA$43))+SUMPRODUCT(--('Game 5'!$BS$34:$BS$43=$AB44),('Game 5'!CA$34:CA$43))</f>
        <v>0</v>
      </c>
      <c r="AH44" s="74">
        <f>SUMPRODUCT(--('Game 1'!$BS$34:$BS$43=$AB44),('Game 1'!CB$34:CB$43))+SUMPRODUCT(--('Game 2'!$BS$34:$BS$43=$AB44),('Game 2'!CB$34:CB$43))+SUMPRODUCT(--('Game 3'!$BS$34:$BS$43=$AB44),('Game 3'!CB$34:CB$43))+SUMPRODUCT(--('Game 4'!$BS$34:$BS$43=$AB44),('Game 4'!CB$34:CB$43))+SUMPRODUCT(--('Game 5'!$BS$34:$BS$43=$AB44),('Game 5'!CB$34:CB$43))</f>
        <v>0</v>
      </c>
      <c r="AI44" s="74">
        <f>SUMPRODUCT(--('Game 1'!$BS$34:$BS$43=$AB44),('Game 1'!CC$34:CC$43))+SUMPRODUCT(--('Game 2'!$BS$34:$BS$43=$AB44),('Game 2'!CC$34:CC$43))+SUMPRODUCT(--('Game 3'!$BS$34:$BS$43=$AB44),('Game 3'!CC$34:CC$43))+SUMPRODUCT(--('Game 4'!$BS$34:$BS$43=$AB44),('Game 4'!CC$34:CC$43))+SUMPRODUCT(--('Game 5'!$BS$34:$BS$43=$AB44),('Game 5'!CC$34:CC$43))</f>
        <v>0</v>
      </c>
      <c r="AJ44" s="91">
        <f>SUMPRODUCT(--('Game 1'!$BS$34:$BS$43=$AB44),('Game 1'!CD$34:CD$43))+SUMPRODUCT(--('Game 2'!$BS$34:$BS$43=$AB44),('Game 2'!CD$34:CD$43))+SUMPRODUCT(--('Game 3'!$BS$34:$BS$43=$AB44),('Game 3'!CD$34:CD$43))+SUMPRODUCT(--('Game 4'!$BS$34:$BS$43=$AB44),('Game 4'!CD$34:CD$43))+SUMPRODUCT(--('Game 5'!$BS$34:$BS$43=$AB44),('Game 5'!CD$34:CD$43))</f>
        <v>0</v>
      </c>
      <c r="AK44" s="125">
        <f>SUMPRODUCT(--('Game 1'!$BS$34:$BS$43=$AB44),('Game 1'!CE$34:CE$43))+SUMPRODUCT(--('Game 2'!$BS$34:$BS$43=$AB44),('Game 2'!CE$34:CE$43))+SUMPRODUCT(--('Game 3'!$BS$34:$BS$43=$AB44),('Game 3'!CE$34:CE$43))+SUMPRODUCT(--('Game 4'!$BS$34:$BS$43=$AB44),('Game 4'!CE$34:CE$43))+SUMPRODUCT(--('Game 5'!$BS$34:$BS$43=$AB44),('Game 5'!CE$34:CE$43))</f>
        <v>0</v>
      </c>
      <c r="AL44" s="82">
        <f>SUMPRODUCT(--('Game 1'!$BS$34:$BS$43=$AB44),('Game 1'!CF$34:CF$43))+SUMPRODUCT(--('Game 2'!$BS$34:$BS$43=$AB44),('Game 2'!CF$34:CF$43))+SUMPRODUCT(--('Game 3'!$BS$34:$BS$43=$AB44),('Game 3'!CF$34:CF$43))+SUMPRODUCT(--('Game 4'!$BS$34:$BS$43=$AB44),('Game 4'!CF$34:CF$43))+SUMPRODUCT(--('Game 5'!$BS$34:$BS$43=$AB44),('Game 5'!CF$34:CF$43))</f>
        <v>0</v>
      </c>
      <c r="AM44" s="82">
        <f>SUMPRODUCT(--('Game 1'!$BS$34:$BS$43=$AB44),('Game 1'!CG$34:CG$43))+SUMPRODUCT(--('Game 2'!$BS$34:$BS$43=$AB44),('Game 2'!CG$34:CG$43))+SUMPRODUCT(--('Game 3'!$BS$34:$BS$43=$AB44),('Game 3'!CG$34:CG$43))+SUMPRODUCT(--('Game 4'!$BS$34:$BS$43=$AB44),('Game 4'!CG$34:CG$43))+SUMPRODUCT(--('Game 5'!$BS$34:$BS$43=$AB44),('Game 5'!CG$34:CG$43))</f>
        <v>0</v>
      </c>
      <c r="AN44" s="82">
        <f>SUMPRODUCT(--('Game 1'!$BS$34:$BS$43=$AB44),('Game 1'!CH$34:CH$43))+SUMPRODUCT(--('Game 2'!$BS$34:$BS$43=$AB44),('Game 2'!CH$34:CH$43))+SUMPRODUCT(--('Game 3'!$BS$34:$BS$43=$AB44),('Game 3'!CH$34:CH$43))+SUMPRODUCT(--('Game 4'!$BS$34:$BS$43=$AB44),('Game 4'!CH$34:CH$43))+SUMPRODUCT(--('Game 5'!$BS$34:$BS$43=$AB44),('Game 5'!CH$34:CH$43))</f>
        <v>0</v>
      </c>
      <c r="AO44" s="82">
        <f>SUMPRODUCT(--('Game 1'!$BS$34:$BS$43=$AB44),('Game 1'!CI$34:CI$43))+SUMPRODUCT(--('Game 2'!$BS$34:$BS$43=$AB44),('Game 2'!CI$34:CI$43))+SUMPRODUCT(--('Game 3'!$BS$34:$BS$43=$AB44),('Game 3'!CI$34:CI$43))+SUMPRODUCT(--('Game 4'!$BS$34:$BS$43=$AB44),('Game 4'!CI$34:CI$43))+SUMPRODUCT(--('Game 5'!$BS$34:$BS$43=$AB44),('Game 5'!CI$34:CI$43))</f>
        <v>0</v>
      </c>
      <c r="AP44" s="82">
        <f>SUMPRODUCT(--('Game 1'!$BS$34:$BS$43=$AB44),('Game 1'!CJ$34:CJ$43))+SUMPRODUCT(--('Game 2'!$BS$34:$BS$43=$AB44),('Game 2'!CJ$34:CJ$43))+SUMPRODUCT(--('Game 3'!$BS$34:$BS$43=$AB44),('Game 3'!CJ$34:CJ$43))+SUMPRODUCT(--('Game 4'!$BS$34:$BS$43=$AB44),('Game 4'!CJ$34:CJ$43))+SUMPRODUCT(--('Game 5'!$BS$34:$BS$43=$AB44),('Game 5'!CJ$34:CJ$43))</f>
        <v>0</v>
      </c>
      <c r="AQ44" s="82">
        <f>SUMPRODUCT(--('Game 1'!$BS$34:$BS$43=$AB44),('Game 1'!CK$34:CK$43))+SUMPRODUCT(--('Game 2'!$BS$34:$BS$43=$AB44),('Game 2'!CK$34:CK$43))+SUMPRODUCT(--('Game 3'!$BS$34:$BS$43=$AB44),('Game 3'!CK$34:CK$43))+SUMPRODUCT(--('Game 4'!$BS$34:$BS$43=$AB44),('Game 4'!CK$34:CK$43))+SUMPRODUCT(--('Game 5'!$BS$34:$BS$43=$AB44),('Game 5'!CK$34:CK$43))</f>
        <v>0</v>
      </c>
      <c r="AR44" s="82">
        <f>SUMPRODUCT(--('Game 1'!$BS$34:$BS$43=$AB44),('Game 1'!CL$34:CL$43))+SUMPRODUCT(--('Game 2'!$BS$34:$BS$43=$AB44),('Game 2'!CL$34:CL$43))+SUMPRODUCT(--('Game 3'!$BS$34:$BS$43=$AB44),('Game 3'!CL$34:CL$43))+SUMPRODUCT(--('Game 4'!$BS$34:$BS$43=$AB44),('Game 4'!CL$34:CL$43))+SUMPRODUCT(--('Game 5'!$BS$34:$BS$43=$AB44),('Game 5'!CL$34:CL$43))</f>
        <v>0</v>
      </c>
      <c r="AS44" s="82">
        <f>SUMPRODUCT(--('Game 1'!$BS$34:$BS$43=$AB44),('Game 1'!CM$34:CM$43))+SUMPRODUCT(--('Game 2'!$BS$34:$BS$43=$AB44),('Game 2'!CM$34:CM$43))+SUMPRODUCT(--('Game 3'!$BS$34:$BS$43=$AB44),('Game 3'!CM$34:CM$43))+SUMPRODUCT(--('Game 4'!$BS$34:$BS$43=$AB44),('Game 4'!CM$34:CM$43))+SUMPRODUCT(--('Game 5'!$BS$34:$BS$43=$AB44),('Game 5'!CM$34:CM$43))</f>
        <v>0</v>
      </c>
      <c r="AT44" s="82">
        <f>SUMPRODUCT(--('Game 1'!$BS$34:$BS$43=$AB44),('Game 1'!CN$34:CN$43))+SUMPRODUCT(--('Game 2'!$BS$34:$BS$43=$AB44),('Game 2'!CN$34:CN$43))+SUMPRODUCT(--('Game 3'!$BS$34:$BS$43=$AB44),('Game 3'!CN$34:CN$43))+SUMPRODUCT(--('Game 4'!$BS$34:$BS$43=$AB44),('Game 4'!CN$34:CN$43))+SUMPRODUCT(--('Game 5'!$BS$34:$BS$43=$AB44),('Game 5'!CN$34:CN$43))</f>
        <v>0</v>
      </c>
      <c r="AU44" s="87" t="str">
        <f t="shared" ref="AU44" si="14">IF(AE44=0,"",(AN44*9)/(AJ44+AK44))</f>
        <v/>
      </c>
      <c r="AV44" s="87" t="str">
        <f t="shared" ref="AV44" si="15">IF(AE44=0,"",((AL44+AP44)/(AJ44+AK44)))</f>
        <v/>
      </c>
      <c r="AX44" s="187" t="str">
        <f>IF($AR$75&lt;&gt;$O$58,"ERROR&gt; Home batters: HBP don't = visitor hit batters","")</f>
        <v/>
      </c>
    </row>
    <row r="45" spans="1:50" ht="10.5" customHeight="1">
      <c r="A45" s="26"/>
      <c r="B45" s="2"/>
      <c r="C45" s="13">
        <f>SUMPRODUCT(--('Game 1'!$B$34:$B$59=$B45),('Game 1'!AY$34:AY$59))+SUMPRODUCT(--('Game 2'!$B$34:$B$59=$B45),('Game 2'!AY$34:AY$59))+SUMPRODUCT(--('Game 3'!$B$34:$B$59=$B45),('Game 3'!AY$34:AY$59))+SUMPRODUCT(--('Game 4'!$B$34:$B$59=$B45),('Game 4'!AY$34:AY$59))+SUMPRODUCT(--('Game 5'!$B$34:$B$59=$B45),('Game 5'!AY$34:AY$59))</f>
        <v>0</v>
      </c>
      <c r="D45" s="13">
        <f>SUMPRODUCT(--('Game 1'!$B$34:$B$59=$B45),('Game 1'!AZ$34:AZ$59))+SUMPRODUCT(--('Game 2'!$B$34:$B$59=$B45),('Game 2'!AZ$34:AZ$59))+SUMPRODUCT(--('Game 3'!$B$34:$B$59=$B45),('Game 3'!AZ$34:AZ$59))+SUMPRODUCT(--('Game 4'!$B$34:$B$59=$B45),('Game 4'!AZ$34:AZ$59))+SUMPRODUCT(--('Game 5'!$B$34:$B$59=$B45),('Game 5'!AZ$34:AZ$59))</f>
        <v>0</v>
      </c>
      <c r="E45" s="13">
        <f>SUMPRODUCT(--('Game 1'!$B$34:$B$59=$B45),('Game 1'!BA$34:BA$59))+SUMPRODUCT(--('Game 2'!$B$34:$B$59=$B45),('Game 2'!BA$34:BA$59))+SUMPRODUCT(--('Game 3'!$B$34:$B$59=$B45),('Game 3'!BA$34:BA$59))+SUMPRODUCT(--('Game 4'!$B$34:$B$59=$B45),('Game 4'!BA$34:BA$59))+SUMPRODUCT(--('Game 5'!$B$34:$B$59=$B45),('Game 5'!BA$34:BA$59))</f>
        <v>0</v>
      </c>
      <c r="F45" s="13">
        <f>SUMPRODUCT(--('Game 1'!$B$34:$B$59=$B45),('Game 1'!BB$34:BB$59))+SUMPRODUCT(--('Game 2'!$B$34:$B$59=$B45),('Game 2'!BB$34:BB$59))+SUMPRODUCT(--('Game 3'!$B$34:$B$59=$B45),('Game 3'!BB$34:BB$59))+SUMPRODUCT(--('Game 4'!$B$34:$B$59=$B45),('Game 4'!BB$34:BB$59))+SUMPRODUCT(--('Game 5'!$B$34:$B$59=$B45),('Game 5'!BB$34:BB$59))</f>
        <v>0</v>
      </c>
      <c r="G45" s="13">
        <f>SUMPRODUCT(--('Game 1'!$B$34:$B$59=$B45),('Game 1'!BC$34:BC$59))+SUMPRODUCT(--('Game 2'!$B$34:$B$59=$B45),('Game 2'!BC$34:BC$59))+SUMPRODUCT(--('Game 3'!$B$34:$B$59=$B45),('Game 3'!BC$34:BC$59))+SUMPRODUCT(--('Game 4'!$B$34:$B$59=$B45),('Game 4'!BC$34:BC$59))+SUMPRODUCT(--('Game 5'!$B$34:$B$59=$B45),('Game 5'!BC$34:BC$59))</f>
        <v>0</v>
      </c>
      <c r="H45" s="13">
        <f>SUMPRODUCT(--('Game 1'!$B$34:$B$59=$B45),('Game 1'!BD$34:BD$59))+SUMPRODUCT(--('Game 2'!$B$34:$B$59=$B45),('Game 2'!BD$34:BD$59))+SUMPRODUCT(--('Game 3'!$B$34:$B$59=$B45),('Game 3'!BD$34:BD$59))+SUMPRODUCT(--('Game 4'!$B$34:$B$59=$B45),('Game 4'!BD$34:BD$59))+SUMPRODUCT(--('Game 5'!$B$34:$B$59=$B45),('Game 5'!BD$34:BD$59))</f>
        <v>0</v>
      </c>
      <c r="I45" s="13">
        <f>SUMPRODUCT(--('Game 1'!$B$34:$B$59=$B45),('Game 1'!BE$34:BE$59))+SUMPRODUCT(--('Game 2'!$B$34:$B$59=$B45),('Game 2'!BE$34:BE$59))+SUMPRODUCT(--('Game 3'!$B$34:$B$59=$B45),('Game 3'!BE$34:BE$59))+SUMPRODUCT(--('Game 4'!$B$34:$B$59=$B45),('Game 4'!BE$34:BE$59))+SUMPRODUCT(--('Game 5'!$B$34:$B$59=$B45),('Game 5'!BE$34:BE$59))</f>
        <v>0</v>
      </c>
      <c r="J45" s="89">
        <f>SUMPRODUCT(--('Game 1'!$B$34:$B$59=$B45),('Game 1'!BF$34:BF$59))+SUMPRODUCT(--('Game 2'!$B$34:$B$59=$B45),('Game 2'!BF$34:BF$59))+SUMPRODUCT(--('Game 3'!$B$34:$B$59=$B45),('Game 3'!BF$34:BF$59))+SUMPRODUCT(--('Game 4'!$B$34:$B$59=$B45),('Game 4'!BF$34:BF$59))+SUMPRODUCT(--('Game 5'!$B$34:$B$59=$B45),('Game 5'!BF$34:BF$59))</f>
        <v>0</v>
      </c>
      <c r="K45" s="13">
        <f>SUMPRODUCT(--('Game 1'!$B$34:$B$59=$B45),('Game 1'!BG$34:BG$59))+SUMPRODUCT(--('Game 2'!$B$34:$B$59=$B45),('Game 2'!BG$34:BG$59))+SUMPRODUCT(--('Game 3'!$B$34:$B$59=$B45),('Game 3'!BG$34:BG$59))+SUMPRODUCT(--('Game 4'!$B$34:$B$59=$B45),('Game 4'!BG$34:BG$59))+SUMPRODUCT(--('Game 5'!$B$34:$B$59=$B45),('Game 5'!BG$34:BG$59))</f>
        <v>0</v>
      </c>
      <c r="L45" s="13">
        <f>SUMPRODUCT(--('Game 1'!$B$34:$B$59=$B45),('Game 1'!BH$34:BH$59))+SUMPRODUCT(--('Game 2'!$B$34:$B$59=$B45),('Game 2'!BH$34:BH$59))+SUMPRODUCT(--('Game 3'!$B$34:$B$59=$B45),('Game 3'!BH$34:BH$59))+SUMPRODUCT(--('Game 4'!$B$34:$B$59=$B45),('Game 4'!BH$34:BH$59))+SUMPRODUCT(--('Game 5'!$B$34:$B$59=$B45),('Game 5'!BH$34:BH$59))</f>
        <v>0</v>
      </c>
      <c r="M45" s="13">
        <f>SUMPRODUCT(--('Game 1'!$B$34:$B$59=$B45),('Game 1'!BI$34:BI$59))+SUMPRODUCT(--('Game 2'!$B$34:$B$59=$B45),('Game 2'!BI$34:BI$59))+SUMPRODUCT(--('Game 3'!$B$34:$B$59=$B45),('Game 3'!BI$34:BI$59))+SUMPRODUCT(--('Game 4'!$B$34:$B$59=$B45),('Game 4'!BI$34:BI$59))+SUMPRODUCT(--('Game 5'!$B$34:$B$59=$B45),('Game 5'!BI$34:BI$59))</f>
        <v>0</v>
      </c>
      <c r="N45" s="13">
        <f>SUMPRODUCT(--('Game 1'!$B$34:$B$59=$B45),('Game 1'!BJ$34:BJ$59))+SUMPRODUCT(--('Game 2'!$B$34:$B$59=$B45),('Game 2'!BJ$34:BJ$59))+SUMPRODUCT(--('Game 3'!$B$34:$B$59=$B45),('Game 3'!BJ$34:BJ$59))+SUMPRODUCT(--('Game 4'!$B$34:$B$59=$B45),('Game 4'!BJ$34:BJ$59))+SUMPRODUCT(--('Game 5'!$B$34:$B$59=$B45),('Game 5'!BJ$34:BJ$59))</f>
        <v>0</v>
      </c>
      <c r="O45" s="13">
        <f>SUMPRODUCT(--('Game 1'!$B$34:$B$59=$B45),('Game 1'!BK$34:BK$59))+SUMPRODUCT(--('Game 2'!$B$34:$B$59=$B45),('Game 2'!BK$34:BK$59))+SUMPRODUCT(--('Game 3'!$B$34:$B$59=$B45),('Game 3'!BK$34:BK$59))+SUMPRODUCT(--('Game 4'!$B$34:$B$59=$B45),('Game 4'!BK$34:BK$59))+SUMPRODUCT(--('Game 5'!$B$34:$B$59=$B45),('Game 5'!BK$34:BK$59))</f>
        <v>0</v>
      </c>
      <c r="P45" s="13">
        <f>SUMPRODUCT(--('Game 1'!$B$34:$B$59=$B45),('Game 1'!BL$34:BL$59))+SUMPRODUCT(--('Game 2'!$B$34:$B$59=$B45),('Game 2'!BL$34:BL$59))+SUMPRODUCT(--('Game 3'!$B$34:$B$59=$B45),('Game 3'!BL$34:BL$59))+SUMPRODUCT(--('Game 4'!$B$34:$B$59=$B45),('Game 4'!BL$34:BL$59))+SUMPRODUCT(--('Game 5'!$B$34:$B$59=$B45),('Game 5'!BL$34:BL$59))</f>
        <v>0</v>
      </c>
      <c r="Q45" s="13">
        <f>SUMPRODUCT(--('Game 1'!$B$34:$B$59=$B45),('Game 1'!BM$34:BM$59))+SUMPRODUCT(--('Game 2'!$B$34:$B$59=$B45),('Game 2'!BM$34:BM$59))+SUMPRODUCT(--('Game 3'!$B$34:$B$59=$B45),('Game 3'!BM$34:BM$59))+SUMPRODUCT(--('Game 4'!$B$34:$B$59=$B45),('Game 4'!BM$34:BM$59))+SUMPRODUCT(--('Game 5'!$B$34:$B$59=$B45),('Game 5'!BM$34:BM$59))</f>
        <v>0</v>
      </c>
      <c r="R45" s="13">
        <f>SUMPRODUCT(--('Game 1'!$B$34:$B$59=$B45),('Game 1'!BN$34:BN$59))+SUMPRODUCT(--('Game 2'!$B$34:$B$59=$B45),('Game 2'!BN$34:BN$59))+SUMPRODUCT(--('Game 3'!$B$34:$B$59=$B45),('Game 3'!BN$34:BN$59))+SUMPRODUCT(--('Game 4'!$B$34:$B$59=$B45),('Game 4'!BN$34:BN$59))+SUMPRODUCT(--('Game 5'!$B$34:$B$59=$B45),('Game 5'!BN$34:BN$59))</f>
        <v>0</v>
      </c>
      <c r="S45" s="13">
        <f>SUMPRODUCT(--('Game 1'!$B$34:$B$59=$B45),('Game 1'!BO$34:BO$59))+SUMPRODUCT(--('Game 2'!$B$34:$B$59=$B45),('Game 2'!BO$34:BO$59))+SUMPRODUCT(--('Game 3'!$B$34:$B$59=$B45),('Game 3'!BO$34:BO$59))+SUMPRODUCT(--('Game 4'!$B$34:$B$59=$B45),('Game 4'!BO$34:BO$59))+SUMPRODUCT(--('Game 5'!$B$34:$B$59=$B45),('Game 5'!BO$34:BO$59))</f>
        <v>0</v>
      </c>
      <c r="T45" s="80" t="str">
        <f t="shared" si="0"/>
        <v/>
      </c>
      <c r="U45" s="80" t="str">
        <f t="shared" si="1"/>
        <v/>
      </c>
      <c r="V45" s="80" t="str">
        <f t="shared" si="2"/>
        <v/>
      </c>
      <c r="W45" s="3"/>
      <c r="X45" s="76">
        <f t="shared" si="3"/>
        <v>0</v>
      </c>
      <c r="Y45" s="76">
        <f t="shared" si="4"/>
        <v>0</v>
      </c>
      <c r="Z45" s="77">
        <f t="shared" si="5"/>
        <v>0</v>
      </c>
      <c r="AB45" s="7"/>
      <c r="AC45" s="82">
        <f>SUMPRODUCT(--('Game 1'!$BS$34:$BS$43=$AB45),('Game 1'!BW$34:BW$43))+SUMPRODUCT(--('Game 2'!$BS$34:$BS$43=$AB45),('Game 2'!BW$34:BW$43))+SUMPRODUCT(--('Game 3'!$BS$34:$BS$43=$AB45),('Game 3'!BW$34:BW$43))+SUMPRODUCT(--('Game 4'!$BS$34:$BS$43=$AB45),('Game 4'!BW$34:BW$43))+SUMPRODUCT(--('Game 5'!$BS$34:$BS$43=$AB45),('Game 5'!BW$34:BW$43))</f>
        <v>0</v>
      </c>
      <c r="AD45" s="82">
        <f>SUMPRODUCT(--('Game 1'!$BS$34:$BS$43=$AB45),('Game 1'!BX$34:BX$43))+SUMPRODUCT(--('Game 2'!$BS$34:$BS$43=$AB45),('Game 2'!BX$34:BX$43))+SUMPRODUCT(--('Game 3'!$BS$34:$BS$43=$AB45),('Game 3'!BX$34:BX$43))+SUMPRODUCT(--('Game 4'!$BS$34:$BS$43=$AB45),('Game 4'!BX$34:BX$43))+SUMPRODUCT(--('Game 5'!$BS$34:$BS$43=$AB45),('Game 5'!BX$34:BX$43))</f>
        <v>0</v>
      </c>
      <c r="AE45" s="82">
        <f>SUMPRODUCT(--('Game 1'!$BS$34:$BS$43=$AB45),('Game 1'!BY$34:BY$43))+SUMPRODUCT(--('Game 2'!$BS$34:$BS$43=$AB45),('Game 2'!BY$34:BY$43))+SUMPRODUCT(--('Game 3'!$BS$34:$BS$43=$AB45),('Game 3'!BY$34:BY$43))+SUMPRODUCT(--('Game 4'!$BS$34:$BS$43=$AB45),('Game 4'!BY$34:BY$43))+SUMPRODUCT(--('Game 5'!$BS$34:$BS$43=$AB45),('Game 5'!BY$34:BY$43))</f>
        <v>0</v>
      </c>
      <c r="AF45" s="82">
        <f>SUMPRODUCT(--('Game 1'!$BS$34:$BS$43=$AB45),('Game 1'!BZ$34:BZ$43))+SUMPRODUCT(--('Game 2'!$BS$34:$BS$43=$AB45),('Game 2'!BZ$34:BZ$43))+SUMPRODUCT(--('Game 3'!$BS$34:$BS$43=$AB45),('Game 3'!BZ$34:BZ$43))+SUMPRODUCT(--('Game 4'!$BS$34:$BS$43=$AB45),('Game 4'!BZ$34:BZ$43))+SUMPRODUCT(--('Game 5'!$BS$34:$BS$43=$AB45),('Game 5'!BZ$34:BZ$43))</f>
        <v>0</v>
      </c>
      <c r="AG45" s="82">
        <f>SUMPRODUCT(--('Game 1'!$BS$34:$BS$43=$AB45),('Game 1'!CA$34:CA$43))+SUMPRODUCT(--('Game 2'!$BS$34:$BS$43=$AB45),('Game 2'!CA$34:CA$43))+SUMPRODUCT(--('Game 3'!$BS$34:$BS$43=$AB45),('Game 3'!CA$34:CA$43))+SUMPRODUCT(--('Game 4'!$BS$34:$BS$43=$AB45),('Game 4'!CA$34:CA$43))+SUMPRODUCT(--('Game 5'!$BS$34:$BS$43=$AB45),('Game 5'!CA$34:CA$43))</f>
        <v>0</v>
      </c>
      <c r="AH45" s="74">
        <f>SUMPRODUCT(--('Game 1'!$BS$34:$BS$43=$AB45),('Game 1'!CB$34:CB$43))+SUMPRODUCT(--('Game 2'!$BS$34:$BS$43=$AB45),('Game 2'!CB$34:CB$43))+SUMPRODUCT(--('Game 3'!$BS$34:$BS$43=$AB45),('Game 3'!CB$34:CB$43))+SUMPRODUCT(--('Game 4'!$BS$34:$BS$43=$AB45),('Game 4'!CB$34:CB$43))+SUMPRODUCT(--('Game 5'!$BS$34:$BS$43=$AB45),('Game 5'!CB$34:CB$43))</f>
        <v>0</v>
      </c>
      <c r="AI45" s="74">
        <f>SUMPRODUCT(--('Game 1'!$BS$34:$BS$43=$AB45),('Game 1'!CC$34:CC$43))+SUMPRODUCT(--('Game 2'!$BS$34:$BS$43=$AB45),('Game 2'!CC$34:CC$43))+SUMPRODUCT(--('Game 3'!$BS$34:$BS$43=$AB45),('Game 3'!CC$34:CC$43))+SUMPRODUCT(--('Game 4'!$BS$34:$BS$43=$AB45),('Game 4'!CC$34:CC$43))+SUMPRODUCT(--('Game 5'!$BS$34:$BS$43=$AB45),('Game 5'!CC$34:CC$43))</f>
        <v>0</v>
      </c>
      <c r="AJ45" s="91">
        <f>SUMPRODUCT(--('Game 1'!$BS$34:$BS$43=$AB45),('Game 1'!CD$34:CD$43))+SUMPRODUCT(--('Game 2'!$BS$34:$BS$43=$AB45),('Game 2'!CD$34:CD$43))+SUMPRODUCT(--('Game 3'!$BS$34:$BS$43=$AB45),('Game 3'!CD$34:CD$43))+SUMPRODUCT(--('Game 4'!$BS$34:$BS$43=$AB45),('Game 4'!CD$34:CD$43))+SUMPRODUCT(--('Game 5'!$BS$34:$BS$43=$AB45),('Game 5'!CD$34:CD$43))</f>
        <v>0</v>
      </c>
      <c r="AK45" s="125">
        <f>SUMPRODUCT(--('Game 1'!$BS$34:$BS$43=$AB45),('Game 1'!CE$34:CE$43))+SUMPRODUCT(--('Game 2'!$BS$34:$BS$43=$AB45),('Game 2'!CE$34:CE$43))+SUMPRODUCT(--('Game 3'!$BS$34:$BS$43=$AB45),('Game 3'!CE$34:CE$43))+SUMPRODUCT(--('Game 4'!$BS$34:$BS$43=$AB45),('Game 4'!CE$34:CE$43))+SUMPRODUCT(--('Game 5'!$BS$34:$BS$43=$AB45),('Game 5'!CE$34:CE$43))</f>
        <v>0</v>
      </c>
      <c r="AL45" s="82">
        <f>SUMPRODUCT(--('Game 1'!$BS$34:$BS$43=$AB45),('Game 1'!CF$34:CF$43))+SUMPRODUCT(--('Game 2'!$BS$34:$BS$43=$AB45),('Game 2'!CF$34:CF$43))+SUMPRODUCT(--('Game 3'!$BS$34:$BS$43=$AB45),('Game 3'!CF$34:CF$43))+SUMPRODUCT(--('Game 4'!$BS$34:$BS$43=$AB45),('Game 4'!CF$34:CF$43))+SUMPRODUCT(--('Game 5'!$BS$34:$BS$43=$AB45),('Game 5'!CF$34:CF$43))</f>
        <v>0</v>
      </c>
      <c r="AM45" s="82">
        <f>SUMPRODUCT(--('Game 1'!$BS$34:$BS$43=$AB45),('Game 1'!CG$34:CG$43))+SUMPRODUCT(--('Game 2'!$BS$34:$BS$43=$AB45),('Game 2'!CG$34:CG$43))+SUMPRODUCT(--('Game 3'!$BS$34:$BS$43=$AB45),('Game 3'!CG$34:CG$43))+SUMPRODUCT(--('Game 4'!$BS$34:$BS$43=$AB45),('Game 4'!CG$34:CG$43))+SUMPRODUCT(--('Game 5'!$BS$34:$BS$43=$AB45),('Game 5'!CG$34:CG$43))</f>
        <v>0</v>
      </c>
      <c r="AN45" s="82">
        <f>SUMPRODUCT(--('Game 1'!$BS$34:$BS$43=$AB45),('Game 1'!CH$34:CH$43))+SUMPRODUCT(--('Game 2'!$BS$34:$BS$43=$AB45),('Game 2'!CH$34:CH$43))+SUMPRODUCT(--('Game 3'!$BS$34:$BS$43=$AB45),('Game 3'!CH$34:CH$43))+SUMPRODUCT(--('Game 4'!$BS$34:$BS$43=$AB45),('Game 4'!CH$34:CH$43))+SUMPRODUCT(--('Game 5'!$BS$34:$BS$43=$AB45),('Game 5'!CH$34:CH$43))</f>
        <v>0</v>
      </c>
      <c r="AO45" s="82">
        <f>SUMPRODUCT(--('Game 1'!$BS$34:$BS$43=$AB45),('Game 1'!CI$34:CI$43))+SUMPRODUCT(--('Game 2'!$BS$34:$BS$43=$AB45),('Game 2'!CI$34:CI$43))+SUMPRODUCT(--('Game 3'!$BS$34:$BS$43=$AB45),('Game 3'!CI$34:CI$43))+SUMPRODUCT(--('Game 4'!$BS$34:$BS$43=$AB45),('Game 4'!CI$34:CI$43))+SUMPRODUCT(--('Game 5'!$BS$34:$BS$43=$AB45),('Game 5'!CI$34:CI$43))</f>
        <v>0</v>
      </c>
      <c r="AP45" s="82">
        <f>SUMPRODUCT(--('Game 1'!$BS$34:$BS$43=$AB45),('Game 1'!CJ$34:CJ$43))+SUMPRODUCT(--('Game 2'!$BS$34:$BS$43=$AB45),('Game 2'!CJ$34:CJ$43))+SUMPRODUCT(--('Game 3'!$BS$34:$BS$43=$AB45),('Game 3'!CJ$34:CJ$43))+SUMPRODUCT(--('Game 4'!$BS$34:$BS$43=$AB45),('Game 4'!CJ$34:CJ$43))+SUMPRODUCT(--('Game 5'!$BS$34:$BS$43=$AB45),('Game 5'!CJ$34:CJ$43))</f>
        <v>0</v>
      </c>
      <c r="AQ45" s="82">
        <f>SUMPRODUCT(--('Game 1'!$BS$34:$BS$43=$AB45),('Game 1'!CK$34:CK$43))+SUMPRODUCT(--('Game 2'!$BS$34:$BS$43=$AB45),('Game 2'!CK$34:CK$43))+SUMPRODUCT(--('Game 3'!$BS$34:$BS$43=$AB45),('Game 3'!CK$34:CK$43))+SUMPRODUCT(--('Game 4'!$BS$34:$BS$43=$AB45),('Game 4'!CK$34:CK$43))+SUMPRODUCT(--('Game 5'!$BS$34:$BS$43=$AB45),('Game 5'!CK$34:CK$43))</f>
        <v>0</v>
      </c>
      <c r="AR45" s="82">
        <f>SUMPRODUCT(--('Game 1'!$BS$34:$BS$43=$AB45),('Game 1'!CL$34:CL$43))+SUMPRODUCT(--('Game 2'!$BS$34:$BS$43=$AB45),('Game 2'!CL$34:CL$43))+SUMPRODUCT(--('Game 3'!$BS$34:$BS$43=$AB45),('Game 3'!CL$34:CL$43))+SUMPRODUCT(--('Game 4'!$BS$34:$BS$43=$AB45),('Game 4'!CL$34:CL$43))+SUMPRODUCT(--('Game 5'!$BS$34:$BS$43=$AB45),('Game 5'!CL$34:CL$43))</f>
        <v>0</v>
      </c>
      <c r="AS45" s="82">
        <f>SUMPRODUCT(--('Game 1'!$BS$34:$BS$43=$AB45),('Game 1'!CM$34:CM$43))+SUMPRODUCT(--('Game 2'!$BS$34:$BS$43=$AB45),('Game 2'!CM$34:CM$43))+SUMPRODUCT(--('Game 3'!$BS$34:$BS$43=$AB45),('Game 3'!CM$34:CM$43))+SUMPRODUCT(--('Game 4'!$BS$34:$BS$43=$AB45),('Game 4'!CM$34:CM$43))+SUMPRODUCT(--('Game 5'!$BS$34:$BS$43=$AB45),('Game 5'!CM$34:CM$43))</f>
        <v>0</v>
      </c>
      <c r="AT45" s="82">
        <f>SUMPRODUCT(--('Game 1'!$BS$34:$BS$43=$AB45),('Game 1'!CN$34:CN$43))+SUMPRODUCT(--('Game 2'!$BS$34:$BS$43=$AB45),('Game 2'!CN$34:CN$43))+SUMPRODUCT(--('Game 3'!$BS$34:$BS$43=$AB45),('Game 3'!CN$34:CN$43))+SUMPRODUCT(--('Game 4'!$BS$34:$BS$43=$AB45),('Game 4'!CN$34:CN$43))+SUMPRODUCT(--('Game 5'!$BS$34:$BS$43=$AB45),('Game 5'!CN$34:CN$43))</f>
        <v>0</v>
      </c>
      <c r="AU45" s="87" t="str">
        <f t="shared" si="6"/>
        <v/>
      </c>
      <c r="AV45" s="87" t="str">
        <f t="shared" si="7"/>
        <v/>
      </c>
      <c r="AX45" s="191"/>
    </row>
    <row r="46" spans="1:50" ht="10.5" customHeight="1">
      <c r="A46" s="26"/>
      <c r="B46" s="2"/>
      <c r="C46" s="13">
        <f>SUMPRODUCT(--('Game 1'!$B$34:$B$59=$B46),('Game 1'!AY$34:AY$59))+SUMPRODUCT(--('Game 2'!$B$34:$B$59=$B46),('Game 2'!AY$34:AY$59))+SUMPRODUCT(--('Game 3'!$B$34:$B$59=$B46),('Game 3'!AY$34:AY$59))+SUMPRODUCT(--('Game 4'!$B$34:$B$59=$B46),('Game 4'!AY$34:AY$59))+SUMPRODUCT(--('Game 5'!$B$34:$B$59=$B46),('Game 5'!AY$34:AY$59))</f>
        <v>0</v>
      </c>
      <c r="D46" s="13">
        <f>SUMPRODUCT(--('Game 1'!$B$34:$B$59=$B46),('Game 1'!AZ$34:AZ$59))+SUMPRODUCT(--('Game 2'!$B$34:$B$59=$B46),('Game 2'!AZ$34:AZ$59))+SUMPRODUCT(--('Game 3'!$B$34:$B$59=$B46),('Game 3'!AZ$34:AZ$59))+SUMPRODUCT(--('Game 4'!$B$34:$B$59=$B46),('Game 4'!AZ$34:AZ$59))+SUMPRODUCT(--('Game 5'!$B$34:$B$59=$B46),('Game 5'!AZ$34:AZ$59))</f>
        <v>0</v>
      </c>
      <c r="E46" s="13">
        <f>SUMPRODUCT(--('Game 1'!$B$34:$B$59=$B46),('Game 1'!BA$34:BA$59))+SUMPRODUCT(--('Game 2'!$B$34:$B$59=$B46),('Game 2'!BA$34:BA$59))+SUMPRODUCT(--('Game 3'!$B$34:$B$59=$B46),('Game 3'!BA$34:BA$59))+SUMPRODUCT(--('Game 4'!$B$34:$B$59=$B46),('Game 4'!BA$34:BA$59))+SUMPRODUCT(--('Game 5'!$B$34:$B$59=$B46),('Game 5'!BA$34:BA$59))</f>
        <v>0</v>
      </c>
      <c r="F46" s="13">
        <f>SUMPRODUCT(--('Game 1'!$B$34:$B$59=$B46),('Game 1'!BB$34:BB$59))+SUMPRODUCT(--('Game 2'!$B$34:$B$59=$B46),('Game 2'!BB$34:BB$59))+SUMPRODUCT(--('Game 3'!$B$34:$B$59=$B46),('Game 3'!BB$34:BB$59))+SUMPRODUCT(--('Game 4'!$B$34:$B$59=$B46),('Game 4'!BB$34:BB$59))+SUMPRODUCT(--('Game 5'!$B$34:$B$59=$B46),('Game 5'!BB$34:BB$59))</f>
        <v>0</v>
      </c>
      <c r="G46" s="13">
        <f>SUMPRODUCT(--('Game 1'!$B$34:$B$59=$B46),('Game 1'!BC$34:BC$59))+SUMPRODUCT(--('Game 2'!$B$34:$B$59=$B46),('Game 2'!BC$34:BC$59))+SUMPRODUCT(--('Game 3'!$B$34:$B$59=$B46),('Game 3'!BC$34:BC$59))+SUMPRODUCT(--('Game 4'!$B$34:$B$59=$B46),('Game 4'!BC$34:BC$59))+SUMPRODUCT(--('Game 5'!$B$34:$B$59=$B46),('Game 5'!BC$34:BC$59))</f>
        <v>0</v>
      </c>
      <c r="H46" s="13">
        <f>SUMPRODUCT(--('Game 1'!$B$34:$B$59=$B46),('Game 1'!BD$34:BD$59))+SUMPRODUCT(--('Game 2'!$B$34:$B$59=$B46),('Game 2'!BD$34:BD$59))+SUMPRODUCT(--('Game 3'!$B$34:$B$59=$B46),('Game 3'!BD$34:BD$59))+SUMPRODUCT(--('Game 4'!$B$34:$B$59=$B46),('Game 4'!BD$34:BD$59))+SUMPRODUCT(--('Game 5'!$B$34:$B$59=$B46),('Game 5'!BD$34:BD$59))</f>
        <v>0</v>
      </c>
      <c r="I46" s="13">
        <f>SUMPRODUCT(--('Game 1'!$B$34:$B$59=$B46),('Game 1'!BE$34:BE$59))+SUMPRODUCT(--('Game 2'!$B$34:$B$59=$B46),('Game 2'!BE$34:BE$59))+SUMPRODUCT(--('Game 3'!$B$34:$B$59=$B46),('Game 3'!BE$34:BE$59))+SUMPRODUCT(--('Game 4'!$B$34:$B$59=$B46),('Game 4'!BE$34:BE$59))+SUMPRODUCT(--('Game 5'!$B$34:$B$59=$B46),('Game 5'!BE$34:BE$59))</f>
        <v>0</v>
      </c>
      <c r="J46" s="89">
        <f>SUMPRODUCT(--('Game 1'!$B$34:$B$59=$B46),('Game 1'!BF$34:BF$59))+SUMPRODUCT(--('Game 2'!$B$34:$B$59=$B46),('Game 2'!BF$34:BF$59))+SUMPRODUCT(--('Game 3'!$B$34:$B$59=$B46),('Game 3'!BF$34:BF$59))+SUMPRODUCT(--('Game 4'!$B$34:$B$59=$B46),('Game 4'!BF$34:BF$59))+SUMPRODUCT(--('Game 5'!$B$34:$B$59=$B46),('Game 5'!BF$34:BF$59))</f>
        <v>0</v>
      </c>
      <c r="K46" s="13">
        <f>SUMPRODUCT(--('Game 1'!$B$34:$B$59=$B46),('Game 1'!BG$34:BG$59))+SUMPRODUCT(--('Game 2'!$B$34:$B$59=$B46),('Game 2'!BG$34:BG$59))+SUMPRODUCT(--('Game 3'!$B$34:$B$59=$B46),('Game 3'!BG$34:BG$59))+SUMPRODUCT(--('Game 4'!$B$34:$B$59=$B46),('Game 4'!BG$34:BG$59))+SUMPRODUCT(--('Game 5'!$B$34:$B$59=$B46),('Game 5'!BG$34:BG$59))</f>
        <v>0</v>
      </c>
      <c r="L46" s="13">
        <f>SUMPRODUCT(--('Game 1'!$B$34:$B$59=$B46),('Game 1'!BH$34:BH$59))+SUMPRODUCT(--('Game 2'!$B$34:$B$59=$B46),('Game 2'!BH$34:BH$59))+SUMPRODUCT(--('Game 3'!$B$34:$B$59=$B46),('Game 3'!BH$34:BH$59))+SUMPRODUCT(--('Game 4'!$B$34:$B$59=$B46),('Game 4'!BH$34:BH$59))+SUMPRODUCT(--('Game 5'!$B$34:$B$59=$B46),('Game 5'!BH$34:BH$59))</f>
        <v>0</v>
      </c>
      <c r="M46" s="13">
        <f>SUMPRODUCT(--('Game 1'!$B$34:$B$59=$B46),('Game 1'!BI$34:BI$59))+SUMPRODUCT(--('Game 2'!$B$34:$B$59=$B46),('Game 2'!BI$34:BI$59))+SUMPRODUCT(--('Game 3'!$B$34:$B$59=$B46),('Game 3'!BI$34:BI$59))+SUMPRODUCT(--('Game 4'!$B$34:$B$59=$B46),('Game 4'!BI$34:BI$59))+SUMPRODUCT(--('Game 5'!$B$34:$B$59=$B46),('Game 5'!BI$34:BI$59))</f>
        <v>0</v>
      </c>
      <c r="N46" s="13">
        <f>SUMPRODUCT(--('Game 1'!$B$34:$B$59=$B46),('Game 1'!BJ$34:BJ$59))+SUMPRODUCT(--('Game 2'!$B$34:$B$59=$B46),('Game 2'!BJ$34:BJ$59))+SUMPRODUCT(--('Game 3'!$B$34:$B$59=$B46),('Game 3'!BJ$34:BJ$59))+SUMPRODUCT(--('Game 4'!$B$34:$B$59=$B46),('Game 4'!BJ$34:BJ$59))+SUMPRODUCT(--('Game 5'!$B$34:$B$59=$B46),('Game 5'!BJ$34:BJ$59))</f>
        <v>0</v>
      </c>
      <c r="O46" s="13">
        <f>SUMPRODUCT(--('Game 1'!$B$34:$B$59=$B46),('Game 1'!BK$34:BK$59))+SUMPRODUCT(--('Game 2'!$B$34:$B$59=$B46),('Game 2'!BK$34:BK$59))+SUMPRODUCT(--('Game 3'!$B$34:$B$59=$B46),('Game 3'!BK$34:BK$59))+SUMPRODUCT(--('Game 4'!$B$34:$B$59=$B46),('Game 4'!BK$34:BK$59))+SUMPRODUCT(--('Game 5'!$B$34:$B$59=$B46),('Game 5'!BK$34:BK$59))</f>
        <v>0</v>
      </c>
      <c r="P46" s="13">
        <f>SUMPRODUCT(--('Game 1'!$B$34:$B$59=$B46),('Game 1'!BL$34:BL$59))+SUMPRODUCT(--('Game 2'!$B$34:$B$59=$B46),('Game 2'!BL$34:BL$59))+SUMPRODUCT(--('Game 3'!$B$34:$B$59=$B46),('Game 3'!BL$34:BL$59))+SUMPRODUCT(--('Game 4'!$B$34:$B$59=$B46),('Game 4'!BL$34:BL$59))+SUMPRODUCT(--('Game 5'!$B$34:$B$59=$B46),('Game 5'!BL$34:BL$59))</f>
        <v>0</v>
      </c>
      <c r="Q46" s="13">
        <f>SUMPRODUCT(--('Game 1'!$B$34:$B$59=$B46),('Game 1'!BM$34:BM$59))+SUMPRODUCT(--('Game 2'!$B$34:$B$59=$B46),('Game 2'!BM$34:BM$59))+SUMPRODUCT(--('Game 3'!$B$34:$B$59=$B46),('Game 3'!BM$34:BM$59))+SUMPRODUCT(--('Game 4'!$B$34:$B$59=$B46),('Game 4'!BM$34:BM$59))+SUMPRODUCT(--('Game 5'!$B$34:$B$59=$B46),('Game 5'!BM$34:BM$59))</f>
        <v>0</v>
      </c>
      <c r="R46" s="13">
        <f>SUMPRODUCT(--('Game 1'!$B$34:$B$59=$B46),('Game 1'!BN$34:BN$59))+SUMPRODUCT(--('Game 2'!$B$34:$B$59=$B46),('Game 2'!BN$34:BN$59))+SUMPRODUCT(--('Game 3'!$B$34:$B$59=$B46),('Game 3'!BN$34:BN$59))+SUMPRODUCT(--('Game 4'!$B$34:$B$59=$B46),('Game 4'!BN$34:BN$59))+SUMPRODUCT(--('Game 5'!$B$34:$B$59=$B46),('Game 5'!BN$34:BN$59))</f>
        <v>0</v>
      </c>
      <c r="S46" s="13">
        <f>SUMPRODUCT(--('Game 1'!$B$34:$B$59=$B46),('Game 1'!BO$34:BO$59))+SUMPRODUCT(--('Game 2'!$B$34:$B$59=$B46),('Game 2'!BO$34:BO$59))+SUMPRODUCT(--('Game 3'!$B$34:$B$59=$B46),('Game 3'!BO$34:BO$59))+SUMPRODUCT(--('Game 4'!$B$34:$B$59=$B46),('Game 4'!BO$34:BO$59))+SUMPRODUCT(--('Game 5'!$B$34:$B$59=$B46),('Game 5'!BO$34:BO$59))</f>
        <v>0</v>
      </c>
      <c r="T46" s="80" t="str">
        <f t="shared" si="0"/>
        <v/>
      </c>
      <c r="U46" s="80" t="str">
        <f t="shared" si="1"/>
        <v/>
      </c>
      <c r="V46" s="80" t="str">
        <f t="shared" si="2"/>
        <v/>
      </c>
      <c r="W46" s="3"/>
      <c r="X46" s="76">
        <f t="shared" si="3"/>
        <v>0</v>
      </c>
      <c r="Y46" s="76">
        <f t="shared" si="4"/>
        <v>0</v>
      </c>
      <c r="Z46" s="77">
        <f t="shared" si="5"/>
        <v>0</v>
      </c>
      <c r="AB46" s="7"/>
      <c r="AC46" s="82">
        <f>SUMPRODUCT(--('Game 1'!$BS$34:$BS$43=$AB46),('Game 1'!BW$34:BW$43))+SUMPRODUCT(--('Game 2'!$BS$34:$BS$43=$AB46),('Game 2'!BW$34:BW$43))+SUMPRODUCT(--('Game 3'!$BS$34:$BS$43=$AB46),('Game 3'!BW$34:BW$43))+SUMPRODUCT(--('Game 4'!$BS$34:$BS$43=$AB46),('Game 4'!BW$34:BW$43))+SUMPRODUCT(--('Game 5'!$BS$34:$BS$43=$AB46),('Game 5'!BW$34:BW$43))</f>
        <v>0</v>
      </c>
      <c r="AD46" s="82">
        <f>SUMPRODUCT(--('Game 1'!$BS$34:$BS$43=$AB46),('Game 1'!BX$34:BX$43))+SUMPRODUCT(--('Game 2'!$BS$34:$BS$43=$AB46),('Game 2'!BX$34:BX$43))+SUMPRODUCT(--('Game 3'!$BS$34:$BS$43=$AB46),('Game 3'!BX$34:BX$43))+SUMPRODUCT(--('Game 4'!$BS$34:$BS$43=$AB46),('Game 4'!BX$34:BX$43))+SUMPRODUCT(--('Game 5'!$BS$34:$BS$43=$AB46),('Game 5'!BX$34:BX$43))</f>
        <v>0</v>
      </c>
      <c r="AE46" s="82">
        <f>SUMPRODUCT(--('Game 1'!$BS$34:$BS$43=$AB46),('Game 1'!BY$34:BY$43))+SUMPRODUCT(--('Game 2'!$BS$34:$BS$43=$AB46),('Game 2'!BY$34:BY$43))+SUMPRODUCT(--('Game 3'!$BS$34:$BS$43=$AB46),('Game 3'!BY$34:BY$43))+SUMPRODUCT(--('Game 4'!$BS$34:$BS$43=$AB46),('Game 4'!BY$34:BY$43))+SUMPRODUCT(--('Game 5'!$BS$34:$BS$43=$AB46),('Game 5'!BY$34:BY$43))</f>
        <v>0</v>
      </c>
      <c r="AF46" s="82">
        <f>SUMPRODUCT(--('Game 1'!$BS$34:$BS$43=$AB46),('Game 1'!BZ$34:BZ$43))+SUMPRODUCT(--('Game 2'!$BS$34:$BS$43=$AB46),('Game 2'!BZ$34:BZ$43))+SUMPRODUCT(--('Game 3'!$BS$34:$BS$43=$AB46),('Game 3'!BZ$34:BZ$43))+SUMPRODUCT(--('Game 4'!$BS$34:$BS$43=$AB46),('Game 4'!BZ$34:BZ$43))+SUMPRODUCT(--('Game 5'!$BS$34:$BS$43=$AB46),('Game 5'!BZ$34:BZ$43))</f>
        <v>0</v>
      </c>
      <c r="AG46" s="82">
        <f>SUMPRODUCT(--('Game 1'!$BS$34:$BS$43=$AB46),('Game 1'!CA$34:CA$43))+SUMPRODUCT(--('Game 2'!$BS$34:$BS$43=$AB46),('Game 2'!CA$34:CA$43))+SUMPRODUCT(--('Game 3'!$BS$34:$BS$43=$AB46),('Game 3'!CA$34:CA$43))+SUMPRODUCT(--('Game 4'!$BS$34:$BS$43=$AB46),('Game 4'!CA$34:CA$43))+SUMPRODUCT(--('Game 5'!$BS$34:$BS$43=$AB46),('Game 5'!CA$34:CA$43))</f>
        <v>0</v>
      </c>
      <c r="AH46" s="74">
        <f>SUMPRODUCT(--('Game 1'!$BS$34:$BS$43=$AB46),('Game 1'!CB$34:CB$43))+SUMPRODUCT(--('Game 2'!$BS$34:$BS$43=$AB46),('Game 2'!CB$34:CB$43))+SUMPRODUCT(--('Game 3'!$BS$34:$BS$43=$AB46),('Game 3'!CB$34:CB$43))+SUMPRODUCT(--('Game 4'!$BS$34:$BS$43=$AB46),('Game 4'!CB$34:CB$43))+SUMPRODUCT(--('Game 5'!$BS$34:$BS$43=$AB46),('Game 5'!CB$34:CB$43))</f>
        <v>0</v>
      </c>
      <c r="AI46" s="74">
        <f>SUMPRODUCT(--('Game 1'!$BS$34:$BS$43=$AB46),('Game 1'!CC$34:CC$43))+SUMPRODUCT(--('Game 2'!$BS$34:$BS$43=$AB46),('Game 2'!CC$34:CC$43))+SUMPRODUCT(--('Game 3'!$BS$34:$BS$43=$AB46),('Game 3'!CC$34:CC$43))+SUMPRODUCT(--('Game 4'!$BS$34:$BS$43=$AB46),('Game 4'!CC$34:CC$43))+SUMPRODUCT(--('Game 5'!$BS$34:$BS$43=$AB46),('Game 5'!CC$34:CC$43))</f>
        <v>0</v>
      </c>
      <c r="AJ46" s="91">
        <f>SUMPRODUCT(--('Game 1'!$BS$34:$BS$43=$AB46),('Game 1'!CD$34:CD$43))+SUMPRODUCT(--('Game 2'!$BS$34:$BS$43=$AB46),('Game 2'!CD$34:CD$43))+SUMPRODUCT(--('Game 3'!$BS$34:$BS$43=$AB46),('Game 3'!CD$34:CD$43))+SUMPRODUCT(--('Game 4'!$BS$34:$BS$43=$AB46),('Game 4'!CD$34:CD$43))+SUMPRODUCT(--('Game 5'!$BS$34:$BS$43=$AB46),('Game 5'!CD$34:CD$43))</f>
        <v>0</v>
      </c>
      <c r="AK46" s="125">
        <f>SUMPRODUCT(--('Game 1'!$BS$34:$BS$43=$AB46),('Game 1'!CE$34:CE$43))+SUMPRODUCT(--('Game 2'!$BS$34:$BS$43=$AB46),('Game 2'!CE$34:CE$43))+SUMPRODUCT(--('Game 3'!$BS$34:$BS$43=$AB46),('Game 3'!CE$34:CE$43))+SUMPRODUCT(--('Game 4'!$BS$34:$BS$43=$AB46),('Game 4'!CE$34:CE$43))+SUMPRODUCT(--('Game 5'!$BS$34:$BS$43=$AB46),('Game 5'!CE$34:CE$43))</f>
        <v>0</v>
      </c>
      <c r="AL46" s="82">
        <f>SUMPRODUCT(--('Game 1'!$BS$34:$BS$43=$AB46),('Game 1'!CF$34:CF$43))+SUMPRODUCT(--('Game 2'!$BS$34:$BS$43=$AB46),('Game 2'!CF$34:CF$43))+SUMPRODUCT(--('Game 3'!$BS$34:$BS$43=$AB46),('Game 3'!CF$34:CF$43))+SUMPRODUCT(--('Game 4'!$BS$34:$BS$43=$AB46),('Game 4'!CF$34:CF$43))+SUMPRODUCT(--('Game 5'!$BS$34:$BS$43=$AB46),('Game 5'!CF$34:CF$43))</f>
        <v>0</v>
      </c>
      <c r="AM46" s="82">
        <f>SUMPRODUCT(--('Game 1'!$BS$34:$BS$43=$AB46),('Game 1'!CG$34:CG$43))+SUMPRODUCT(--('Game 2'!$BS$34:$BS$43=$AB46),('Game 2'!CG$34:CG$43))+SUMPRODUCT(--('Game 3'!$BS$34:$BS$43=$AB46),('Game 3'!CG$34:CG$43))+SUMPRODUCT(--('Game 4'!$BS$34:$BS$43=$AB46),('Game 4'!CG$34:CG$43))+SUMPRODUCT(--('Game 5'!$BS$34:$BS$43=$AB46),('Game 5'!CG$34:CG$43))</f>
        <v>0</v>
      </c>
      <c r="AN46" s="82">
        <f>SUMPRODUCT(--('Game 1'!$BS$34:$BS$43=$AB46),('Game 1'!CH$34:CH$43))+SUMPRODUCT(--('Game 2'!$BS$34:$BS$43=$AB46),('Game 2'!CH$34:CH$43))+SUMPRODUCT(--('Game 3'!$BS$34:$BS$43=$AB46),('Game 3'!CH$34:CH$43))+SUMPRODUCT(--('Game 4'!$BS$34:$BS$43=$AB46),('Game 4'!CH$34:CH$43))+SUMPRODUCT(--('Game 5'!$BS$34:$BS$43=$AB46),('Game 5'!CH$34:CH$43))</f>
        <v>0</v>
      </c>
      <c r="AO46" s="82">
        <f>SUMPRODUCT(--('Game 1'!$BS$34:$BS$43=$AB46),('Game 1'!CI$34:CI$43))+SUMPRODUCT(--('Game 2'!$BS$34:$BS$43=$AB46),('Game 2'!CI$34:CI$43))+SUMPRODUCT(--('Game 3'!$BS$34:$BS$43=$AB46),('Game 3'!CI$34:CI$43))+SUMPRODUCT(--('Game 4'!$BS$34:$BS$43=$AB46),('Game 4'!CI$34:CI$43))+SUMPRODUCT(--('Game 5'!$BS$34:$BS$43=$AB46),('Game 5'!CI$34:CI$43))</f>
        <v>0</v>
      </c>
      <c r="AP46" s="82">
        <f>SUMPRODUCT(--('Game 1'!$BS$34:$BS$43=$AB46),('Game 1'!CJ$34:CJ$43))+SUMPRODUCT(--('Game 2'!$BS$34:$BS$43=$AB46),('Game 2'!CJ$34:CJ$43))+SUMPRODUCT(--('Game 3'!$BS$34:$BS$43=$AB46),('Game 3'!CJ$34:CJ$43))+SUMPRODUCT(--('Game 4'!$BS$34:$BS$43=$AB46),('Game 4'!CJ$34:CJ$43))+SUMPRODUCT(--('Game 5'!$BS$34:$BS$43=$AB46),('Game 5'!CJ$34:CJ$43))</f>
        <v>0</v>
      </c>
      <c r="AQ46" s="82">
        <f>SUMPRODUCT(--('Game 1'!$BS$34:$BS$43=$AB46),('Game 1'!CK$34:CK$43))+SUMPRODUCT(--('Game 2'!$BS$34:$BS$43=$AB46),('Game 2'!CK$34:CK$43))+SUMPRODUCT(--('Game 3'!$BS$34:$BS$43=$AB46),('Game 3'!CK$34:CK$43))+SUMPRODUCT(--('Game 4'!$BS$34:$BS$43=$AB46),('Game 4'!CK$34:CK$43))+SUMPRODUCT(--('Game 5'!$BS$34:$BS$43=$AB46),('Game 5'!CK$34:CK$43))</f>
        <v>0</v>
      </c>
      <c r="AR46" s="82">
        <f>SUMPRODUCT(--('Game 1'!$BS$34:$BS$43=$AB46),('Game 1'!CL$34:CL$43))+SUMPRODUCT(--('Game 2'!$BS$34:$BS$43=$AB46),('Game 2'!CL$34:CL$43))+SUMPRODUCT(--('Game 3'!$BS$34:$BS$43=$AB46),('Game 3'!CL$34:CL$43))+SUMPRODUCT(--('Game 4'!$BS$34:$BS$43=$AB46),('Game 4'!CL$34:CL$43))+SUMPRODUCT(--('Game 5'!$BS$34:$BS$43=$AB46),('Game 5'!CL$34:CL$43))</f>
        <v>0</v>
      </c>
      <c r="AS46" s="82">
        <f>SUMPRODUCT(--('Game 1'!$BS$34:$BS$43=$AB46),('Game 1'!CM$34:CM$43))+SUMPRODUCT(--('Game 2'!$BS$34:$BS$43=$AB46),('Game 2'!CM$34:CM$43))+SUMPRODUCT(--('Game 3'!$BS$34:$BS$43=$AB46),('Game 3'!CM$34:CM$43))+SUMPRODUCT(--('Game 4'!$BS$34:$BS$43=$AB46),('Game 4'!CM$34:CM$43))+SUMPRODUCT(--('Game 5'!$BS$34:$BS$43=$AB46),('Game 5'!CM$34:CM$43))</f>
        <v>0</v>
      </c>
      <c r="AT46" s="82">
        <f>SUMPRODUCT(--('Game 1'!$BS$34:$BS$43=$AB46),('Game 1'!CN$34:CN$43))+SUMPRODUCT(--('Game 2'!$BS$34:$BS$43=$AB46),('Game 2'!CN$34:CN$43))+SUMPRODUCT(--('Game 3'!$BS$34:$BS$43=$AB46),('Game 3'!CN$34:CN$43))+SUMPRODUCT(--('Game 4'!$BS$34:$BS$43=$AB46),('Game 4'!CN$34:CN$43))+SUMPRODUCT(--('Game 5'!$BS$34:$BS$43=$AB46),('Game 5'!CN$34:CN$43))</f>
        <v>0</v>
      </c>
      <c r="AU46" s="87" t="str">
        <f t="shared" si="6"/>
        <v/>
      </c>
      <c r="AV46" s="87" t="str">
        <f t="shared" si="7"/>
        <v/>
      </c>
      <c r="AX46" s="187" t="str">
        <f>IF($AM$53&lt;&gt;$E$80,"ERROR&gt; Home pitchers: runs allowed don't = visitor runs scored","")</f>
        <v/>
      </c>
    </row>
    <row r="47" spans="1:50" ht="10.5" customHeight="1">
      <c r="A47" s="26"/>
      <c r="B47" s="2"/>
      <c r="C47" s="13">
        <f>SUMPRODUCT(--('Game 1'!$B$34:$B$59=$B47),('Game 1'!AY$34:AY$59))+SUMPRODUCT(--('Game 2'!$B$34:$B$59=$B47),('Game 2'!AY$34:AY$59))+SUMPRODUCT(--('Game 3'!$B$34:$B$59=$B47),('Game 3'!AY$34:AY$59))+SUMPRODUCT(--('Game 4'!$B$34:$B$59=$B47),('Game 4'!AY$34:AY$59))+SUMPRODUCT(--('Game 5'!$B$34:$B$59=$B47),('Game 5'!AY$34:AY$59))</f>
        <v>0</v>
      </c>
      <c r="D47" s="13">
        <f>SUMPRODUCT(--('Game 1'!$B$34:$B$59=$B47),('Game 1'!AZ$34:AZ$59))+SUMPRODUCT(--('Game 2'!$B$34:$B$59=$B47),('Game 2'!AZ$34:AZ$59))+SUMPRODUCT(--('Game 3'!$B$34:$B$59=$B47),('Game 3'!AZ$34:AZ$59))+SUMPRODUCT(--('Game 4'!$B$34:$B$59=$B47),('Game 4'!AZ$34:AZ$59))+SUMPRODUCT(--('Game 5'!$B$34:$B$59=$B47),('Game 5'!AZ$34:AZ$59))</f>
        <v>0</v>
      </c>
      <c r="E47" s="13">
        <f>SUMPRODUCT(--('Game 1'!$B$34:$B$59=$B47),('Game 1'!BA$34:BA$59))+SUMPRODUCT(--('Game 2'!$B$34:$B$59=$B47),('Game 2'!BA$34:BA$59))+SUMPRODUCT(--('Game 3'!$B$34:$B$59=$B47),('Game 3'!BA$34:BA$59))+SUMPRODUCT(--('Game 4'!$B$34:$B$59=$B47),('Game 4'!BA$34:BA$59))+SUMPRODUCT(--('Game 5'!$B$34:$B$59=$B47),('Game 5'!BA$34:BA$59))</f>
        <v>0</v>
      </c>
      <c r="F47" s="13">
        <f>SUMPRODUCT(--('Game 1'!$B$34:$B$59=$B47),('Game 1'!BB$34:BB$59))+SUMPRODUCT(--('Game 2'!$B$34:$B$59=$B47),('Game 2'!BB$34:BB$59))+SUMPRODUCT(--('Game 3'!$B$34:$B$59=$B47),('Game 3'!BB$34:BB$59))+SUMPRODUCT(--('Game 4'!$B$34:$B$59=$B47),('Game 4'!BB$34:BB$59))+SUMPRODUCT(--('Game 5'!$B$34:$B$59=$B47),('Game 5'!BB$34:BB$59))</f>
        <v>0</v>
      </c>
      <c r="G47" s="13">
        <f>SUMPRODUCT(--('Game 1'!$B$34:$B$59=$B47),('Game 1'!BC$34:BC$59))+SUMPRODUCT(--('Game 2'!$B$34:$B$59=$B47),('Game 2'!BC$34:BC$59))+SUMPRODUCT(--('Game 3'!$B$34:$B$59=$B47),('Game 3'!BC$34:BC$59))+SUMPRODUCT(--('Game 4'!$B$34:$B$59=$B47),('Game 4'!BC$34:BC$59))+SUMPRODUCT(--('Game 5'!$B$34:$B$59=$B47),('Game 5'!BC$34:BC$59))</f>
        <v>0</v>
      </c>
      <c r="H47" s="13">
        <f>SUMPRODUCT(--('Game 1'!$B$34:$B$59=$B47),('Game 1'!BD$34:BD$59))+SUMPRODUCT(--('Game 2'!$B$34:$B$59=$B47),('Game 2'!BD$34:BD$59))+SUMPRODUCT(--('Game 3'!$B$34:$B$59=$B47),('Game 3'!BD$34:BD$59))+SUMPRODUCT(--('Game 4'!$B$34:$B$59=$B47),('Game 4'!BD$34:BD$59))+SUMPRODUCT(--('Game 5'!$B$34:$B$59=$B47),('Game 5'!BD$34:BD$59))</f>
        <v>0</v>
      </c>
      <c r="I47" s="13">
        <f>SUMPRODUCT(--('Game 1'!$B$34:$B$59=$B47),('Game 1'!BE$34:BE$59))+SUMPRODUCT(--('Game 2'!$B$34:$B$59=$B47),('Game 2'!BE$34:BE$59))+SUMPRODUCT(--('Game 3'!$B$34:$B$59=$B47),('Game 3'!BE$34:BE$59))+SUMPRODUCT(--('Game 4'!$B$34:$B$59=$B47),('Game 4'!BE$34:BE$59))+SUMPRODUCT(--('Game 5'!$B$34:$B$59=$B47),('Game 5'!BE$34:BE$59))</f>
        <v>0</v>
      </c>
      <c r="J47" s="89">
        <f>SUMPRODUCT(--('Game 1'!$B$34:$B$59=$B47),('Game 1'!BF$34:BF$59))+SUMPRODUCT(--('Game 2'!$B$34:$B$59=$B47),('Game 2'!BF$34:BF$59))+SUMPRODUCT(--('Game 3'!$B$34:$B$59=$B47),('Game 3'!BF$34:BF$59))+SUMPRODUCT(--('Game 4'!$B$34:$B$59=$B47),('Game 4'!BF$34:BF$59))+SUMPRODUCT(--('Game 5'!$B$34:$B$59=$B47),('Game 5'!BF$34:BF$59))</f>
        <v>0</v>
      </c>
      <c r="K47" s="13">
        <f>SUMPRODUCT(--('Game 1'!$B$34:$B$59=$B47),('Game 1'!BG$34:BG$59))+SUMPRODUCT(--('Game 2'!$B$34:$B$59=$B47),('Game 2'!BG$34:BG$59))+SUMPRODUCT(--('Game 3'!$B$34:$B$59=$B47),('Game 3'!BG$34:BG$59))+SUMPRODUCT(--('Game 4'!$B$34:$B$59=$B47),('Game 4'!BG$34:BG$59))+SUMPRODUCT(--('Game 5'!$B$34:$B$59=$B47),('Game 5'!BG$34:BG$59))</f>
        <v>0</v>
      </c>
      <c r="L47" s="13">
        <f>SUMPRODUCT(--('Game 1'!$B$34:$B$59=$B47),('Game 1'!BH$34:BH$59))+SUMPRODUCT(--('Game 2'!$B$34:$B$59=$B47),('Game 2'!BH$34:BH$59))+SUMPRODUCT(--('Game 3'!$B$34:$B$59=$B47),('Game 3'!BH$34:BH$59))+SUMPRODUCT(--('Game 4'!$B$34:$B$59=$B47),('Game 4'!BH$34:BH$59))+SUMPRODUCT(--('Game 5'!$B$34:$B$59=$B47),('Game 5'!BH$34:BH$59))</f>
        <v>0</v>
      </c>
      <c r="M47" s="13">
        <f>SUMPRODUCT(--('Game 1'!$B$34:$B$59=$B47),('Game 1'!BI$34:BI$59))+SUMPRODUCT(--('Game 2'!$B$34:$B$59=$B47),('Game 2'!BI$34:BI$59))+SUMPRODUCT(--('Game 3'!$B$34:$B$59=$B47),('Game 3'!BI$34:BI$59))+SUMPRODUCT(--('Game 4'!$B$34:$B$59=$B47),('Game 4'!BI$34:BI$59))+SUMPRODUCT(--('Game 5'!$B$34:$B$59=$B47),('Game 5'!BI$34:BI$59))</f>
        <v>0</v>
      </c>
      <c r="N47" s="13">
        <f>SUMPRODUCT(--('Game 1'!$B$34:$B$59=$B47),('Game 1'!BJ$34:BJ$59))+SUMPRODUCT(--('Game 2'!$B$34:$B$59=$B47),('Game 2'!BJ$34:BJ$59))+SUMPRODUCT(--('Game 3'!$B$34:$B$59=$B47),('Game 3'!BJ$34:BJ$59))+SUMPRODUCT(--('Game 4'!$B$34:$B$59=$B47),('Game 4'!BJ$34:BJ$59))+SUMPRODUCT(--('Game 5'!$B$34:$B$59=$B47),('Game 5'!BJ$34:BJ$59))</f>
        <v>0</v>
      </c>
      <c r="O47" s="13">
        <f>SUMPRODUCT(--('Game 1'!$B$34:$B$59=$B47),('Game 1'!BK$34:BK$59))+SUMPRODUCT(--('Game 2'!$B$34:$B$59=$B47),('Game 2'!BK$34:BK$59))+SUMPRODUCT(--('Game 3'!$B$34:$B$59=$B47),('Game 3'!BK$34:BK$59))+SUMPRODUCT(--('Game 4'!$B$34:$B$59=$B47),('Game 4'!BK$34:BK$59))+SUMPRODUCT(--('Game 5'!$B$34:$B$59=$B47),('Game 5'!BK$34:BK$59))</f>
        <v>0</v>
      </c>
      <c r="P47" s="13">
        <f>SUMPRODUCT(--('Game 1'!$B$34:$B$59=$B47),('Game 1'!BL$34:BL$59))+SUMPRODUCT(--('Game 2'!$B$34:$B$59=$B47),('Game 2'!BL$34:BL$59))+SUMPRODUCT(--('Game 3'!$B$34:$B$59=$B47),('Game 3'!BL$34:BL$59))+SUMPRODUCT(--('Game 4'!$B$34:$B$59=$B47),('Game 4'!BL$34:BL$59))+SUMPRODUCT(--('Game 5'!$B$34:$B$59=$B47),('Game 5'!BL$34:BL$59))</f>
        <v>0</v>
      </c>
      <c r="Q47" s="13">
        <f>SUMPRODUCT(--('Game 1'!$B$34:$B$59=$B47),('Game 1'!BM$34:BM$59))+SUMPRODUCT(--('Game 2'!$B$34:$B$59=$B47),('Game 2'!BM$34:BM$59))+SUMPRODUCT(--('Game 3'!$B$34:$B$59=$B47),('Game 3'!BM$34:BM$59))+SUMPRODUCT(--('Game 4'!$B$34:$B$59=$B47),('Game 4'!BM$34:BM$59))+SUMPRODUCT(--('Game 5'!$B$34:$B$59=$B47),('Game 5'!BM$34:BM$59))</f>
        <v>0</v>
      </c>
      <c r="R47" s="13">
        <f>SUMPRODUCT(--('Game 1'!$B$34:$B$59=$B47),('Game 1'!BN$34:BN$59))+SUMPRODUCT(--('Game 2'!$B$34:$B$59=$B47),('Game 2'!BN$34:BN$59))+SUMPRODUCT(--('Game 3'!$B$34:$B$59=$B47),('Game 3'!BN$34:BN$59))+SUMPRODUCT(--('Game 4'!$B$34:$B$59=$B47),('Game 4'!BN$34:BN$59))+SUMPRODUCT(--('Game 5'!$B$34:$B$59=$B47),('Game 5'!BN$34:BN$59))</f>
        <v>0</v>
      </c>
      <c r="S47" s="13">
        <f>SUMPRODUCT(--('Game 1'!$B$34:$B$59=$B47),('Game 1'!BO$34:BO$59))+SUMPRODUCT(--('Game 2'!$B$34:$B$59=$B47),('Game 2'!BO$34:BO$59))+SUMPRODUCT(--('Game 3'!$B$34:$B$59=$B47),('Game 3'!BO$34:BO$59))+SUMPRODUCT(--('Game 4'!$B$34:$B$59=$B47),('Game 4'!BO$34:BO$59))+SUMPRODUCT(--('Game 5'!$B$34:$B$59=$B47),('Game 5'!BO$34:BO$59))</f>
        <v>0</v>
      </c>
      <c r="T47" s="80" t="str">
        <f t="shared" si="0"/>
        <v/>
      </c>
      <c r="U47" s="80" t="str">
        <f t="shared" si="1"/>
        <v/>
      </c>
      <c r="V47" s="80" t="str">
        <f t="shared" si="2"/>
        <v/>
      </c>
      <c r="W47" s="3"/>
      <c r="X47" s="76">
        <f t="shared" si="3"/>
        <v>0</v>
      </c>
      <c r="Y47" s="76">
        <f t="shared" si="4"/>
        <v>0</v>
      </c>
      <c r="Z47" s="77">
        <f t="shared" si="5"/>
        <v>0</v>
      </c>
      <c r="AB47" s="7"/>
      <c r="AC47" s="82">
        <f>SUMPRODUCT(--('Game 1'!$BS$34:$BS$43=$AB47),('Game 1'!BW$34:BW$43))+SUMPRODUCT(--('Game 2'!$BS$34:$BS$43=$AB47),('Game 2'!BW$34:BW$43))+SUMPRODUCT(--('Game 3'!$BS$34:$BS$43=$AB47),('Game 3'!BW$34:BW$43))+SUMPRODUCT(--('Game 4'!$BS$34:$BS$43=$AB47),('Game 4'!BW$34:BW$43))+SUMPRODUCT(--('Game 5'!$BS$34:$BS$43=$AB47),('Game 5'!BW$34:BW$43))</f>
        <v>0</v>
      </c>
      <c r="AD47" s="82">
        <f>SUMPRODUCT(--('Game 1'!$BS$34:$BS$43=$AB47),('Game 1'!BX$34:BX$43))+SUMPRODUCT(--('Game 2'!$BS$34:$BS$43=$AB47),('Game 2'!BX$34:BX$43))+SUMPRODUCT(--('Game 3'!$BS$34:$BS$43=$AB47),('Game 3'!BX$34:BX$43))+SUMPRODUCT(--('Game 4'!$BS$34:$BS$43=$AB47),('Game 4'!BX$34:BX$43))+SUMPRODUCT(--('Game 5'!$BS$34:$BS$43=$AB47),('Game 5'!BX$34:BX$43))</f>
        <v>0</v>
      </c>
      <c r="AE47" s="82">
        <f>SUMPRODUCT(--('Game 1'!$BS$34:$BS$43=$AB47),('Game 1'!BY$34:BY$43))+SUMPRODUCT(--('Game 2'!$BS$34:$BS$43=$AB47),('Game 2'!BY$34:BY$43))+SUMPRODUCT(--('Game 3'!$BS$34:$BS$43=$AB47),('Game 3'!BY$34:BY$43))+SUMPRODUCT(--('Game 4'!$BS$34:$BS$43=$AB47),('Game 4'!BY$34:BY$43))+SUMPRODUCT(--('Game 5'!$BS$34:$BS$43=$AB47),('Game 5'!BY$34:BY$43))</f>
        <v>0</v>
      </c>
      <c r="AF47" s="82">
        <f>SUMPRODUCT(--('Game 1'!$BS$34:$BS$43=$AB47),('Game 1'!BZ$34:BZ$43))+SUMPRODUCT(--('Game 2'!$BS$34:$BS$43=$AB47),('Game 2'!BZ$34:BZ$43))+SUMPRODUCT(--('Game 3'!$BS$34:$BS$43=$AB47),('Game 3'!BZ$34:BZ$43))+SUMPRODUCT(--('Game 4'!$BS$34:$BS$43=$AB47),('Game 4'!BZ$34:BZ$43))+SUMPRODUCT(--('Game 5'!$BS$34:$BS$43=$AB47),('Game 5'!BZ$34:BZ$43))</f>
        <v>0</v>
      </c>
      <c r="AG47" s="82">
        <f>SUMPRODUCT(--('Game 1'!$BS$34:$BS$43=$AB47),('Game 1'!CA$34:CA$43))+SUMPRODUCT(--('Game 2'!$BS$34:$BS$43=$AB47),('Game 2'!CA$34:CA$43))+SUMPRODUCT(--('Game 3'!$BS$34:$BS$43=$AB47),('Game 3'!CA$34:CA$43))+SUMPRODUCT(--('Game 4'!$BS$34:$BS$43=$AB47),('Game 4'!CA$34:CA$43))+SUMPRODUCT(--('Game 5'!$BS$34:$BS$43=$AB47),('Game 5'!CA$34:CA$43))</f>
        <v>0</v>
      </c>
      <c r="AH47" s="74">
        <f>SUMPRODUCT(--('Game 1'!$BS$34:$BS$43=$AB47),('Game 1'!CB$34:CB$43))+SUMPRODUCT(--('Game 2'!$BS$34:$BS$43=$AB47),('Game 2'!CB$34:CB$43))+SUMPRODUCT(--('Game 3'!$BS$34:$BS$43=$AB47),('Game 3'!CB$34:CB$43))+SUMPRODUCT(--('Game 4'!$BS$34:$BS$43=$AB47),('Game 4'!CB$34:CB$43))+SUMPRODUCT(--('Game 5'!$BS$34:$BS$43=$AB47),('Game 5'!CB$34:CB$43))</f>
        <v>0</v>
      </c>
      <c r="AI47" s="74">
        <f>SUMPRODUCT(--('Game 1'!$BS$34:$BS$43=$AB47),('Game 1'!CC$34:CC$43))+SUMPRODUCT(--('Game 2'!$BS$34:$BS$43=$AB47),('Game 2'!CC$34:CC$43))+SUMPRODUCT(--('Game 3'!$BS$34:$BS$43=$AB47),('Game 3'!CC$34:CC$43))+SUMPRODUCT(--('Game 4'!$BS$34:$BS$43=$AB47),('Game 4'!CC$34:CC$43))+SUMPRODUCT(--('Game 5'!$BS$34:$BS$43=$AB47),('Game 5'!CC$34:CC$43))</f>
        <v>0</v>
      </c>
      <c r="AJ47" s="91">
        <f>SUMPRODUCT(--('Game 1'!$BS$34:$BS$43=$AB47),('Game 1'!CD$34:CD$43))+SUMPRODUCT(--('Game 2'!$BS$34:$BS$43=$AB47),('Game 2'!CD$34:CD$43))+SUMPRODUCT(--('Game 3'!$BS$34:$BS$43=$AB47),('Game 3'!CD$34:CD$43))+SUMPRODUCT(--('Game 4'!$BS$34:$BS$43=$AB47),('Game 4'!CD$34:CD$43))+SUMPRODUCT(--('Game 5'!$BS$34:$BS$43=$AB47),('Game 5'!CD$34:CD$43))</f>
        <v>0</v>
      </c>
      <c r="AK47" s="125">
        <f>SUMPRODUCT(--('Game 1'!$BS$34:$BS$43=$AB47),('Game 1'!CE$34:CE$43))+SUMPRODUCT(--('Game 2'!$BS$34:$BS$43=$AB47),('Game 2'!CE$34:CE$43))+SUMPRODUCT(--('Game 3'!$BS$34:$BS$43=$AB47),('Game 3'!CE$34:CE$43))+SUMPRODUCT(--('Game 4'!$BS$34:$BS$43=$AB47),('Game 4'!CE$34:CE$43))+SUMPRODUCT(--('Game 5'!$BS$34:$BS$43=$AB47),('Game 5'!CE$34:CE$43))</f>
        <v>0</v>
      </c>
      <c r="AL47" s="82">
        <f>SUMPRODUCT(--('Game 1'!$BS$34:$BS$43=$AB47),('Game 1'!CF$34:CF$43))+SUMPRODUCT(--('Game 2'!$BS$34:$BS$43=$AB47),('Game 2'!CF$34:CF$43))+SUMPRODUCT(--('Game 3'!$BS$34:$BS$43=$AB47),('Game 3'!CF$34:CF$43))+SUMPRODUCT(--('Game 4'!$BS$34:$BS$43=$AB47),('Game 4'!CF$34:CF$43))+SUMPRODUCT(--('Game 5'!$BS$34:$BS$43=$AB47),('Game 5'!CF$34:CF$43))</f>
        <v>0</v>
      </c>
      <c r="AM47" s="82">
        <f>SUMPRODUCT(--('Game 1'!$BS$34:$BS$43=$AB47),('Game 1'!CG$34:CG$43))+SUMPRODUCT(--('Game 2'!$BS$34:$BS$43=$AB47),('Game 2'!CG$34:CG$43))+SUMPRODUCT(--('Game 3'!$BS$34:$BS$43=$AB47),('Game 3'!CG$34:CG$43))+SUMPRODUCT(--('Game 4'!$BS$34:$BS$43=$AB47),('Game 4'!CG$34:CG$43))+SUMPRODUCT(--('Game 5'!$BS$34:$BS$43=$AB47),('Game 5'!CG$34:CG$43))</f>
        <v>0</v>
      </c>
      <c r="AN47" s="82">
        <f>SUMPRODUCT(--('Game 1'!$BS$34:$BS$43=$AB47),('Game 1'!CH$34:CH$43))+SUMPRODUCT(--('Game 2'!$BS$34:$BS$43=$AB47),('Game 2'!CH$34:CH$43))+SUMPRODUCT(--('Game 3'!$BS$34:$BS$43=$AB47),('Game 3'!CH$34:CH$43))+SUMPRODUCT(--('Game 4'!$BS$34:$BS$43=$AB47),('Game 4'!CH$34:CH$43))+SUMPRODUCT(--('Game 5'!$BS$34:$BS$43=$AB47),('Game 5'!CH$34:CH$43))</f>
        <v>0</v>
      </c>
      <c r="AO47" s="82">
        <f>SUMPRODUCT(--('Game 1'!$BS$34:$BS$43=$AB47),('Game 1'!CI$34:CI$43))+SUMPRODUCT(--('Game 2'!$BS$34:$BS$43=$AB47),('Game 2'!CI$34:CI$43))+SUMPRODUCT(--('Game 3'!$BS$34:$BS$43=$AB47),('Game 3'!CI$34:CI$43))+SUMPRODUCT(--('Game 4'!$BS$34:$BS$43=$AB47),('Game 4'!CI$34:CI$43))+SUMPRODUCT(--('Game 5'!$BS$34:$BS$43=$AB47),('Game 5'!CI$34:CI$43))</f>
        <v>0</v>
      </c>
      <c r="AP47" s="82">
        <f>SUMPRODUCT(--('Game 1'!$BS$34:$BS$43=$AB47),('Game 1'!CJ$34:CJ$43))+SUMPRODUCT(--('Game 2'!$BS$34:$BS$43=$AB47),('Game 2'!CJ$34:CJ$43))+SUMPRODUCT(--('Game 3'!$BS$34:$BS$43=$AB47),('Game 3'!CJ$34:CJ$43))+SUMPRODUCT(--('Game 4'!$BS$34:$BS$43=$AB47),('Game 4'!CJ$34:CJ$43))+SUMPRODUCT(--('Game 5'!$BS$34:$BS$43=$AB47),('Game 5'!CJ$34:CJ$43))</f>
        <v>0</v>
      </c>
      <c r="AQ47" s="82">
        <f>SUMPRODUCT(--('Game 1'!$BS$34:$BS$43=$AB47),('Game 1'!CK$34:CK$43))+SUMPRODUCT(--('Game 2'!$BS$34:$BS$43=$AB47),('Game 2'!CK$34:CK$43))+SUMPRODUCT(--('Game 3'!$BS$34:$BS$43=$AB47),('Game 3'!CK$34:CK$43))+SUMPRODUCT(--('Game 4'!$BS$34:$BS$43=$AB47),('Game 4'!CK$34:CK$43))+SUMPRODUCT(--('Game 5'!$BS$34:$BS$43=$AB47),('Game 5'!CK$34:CK$43))</f>
        <v>0</v>
      </c>
      <c r="AR47" s="82">
        <f>SUMPRODUCT(--('Game 1'!$BS$34:$BS$43=$AB47),('Game 1'!CL$34:CL$43))+SUMPRODUCT(--('Game 2'!$BS$34:$BS$43=$AB47),('Game 2'!CL$34:CL$43))+SUMPRODUCT(--('Game 3'!$BS$34:$BS$43=$AB47),('Game 3'!CL$34:CL$43))+SUMPRODUCT(--('Game 4'!$BS$34:$BS$43=$AB47),('Game 4'!CL$34:CL$43))+SUMPRODUCT(--('Game 5'!$BS$34:$BS$43=$AB47),('Game 5'!CL$34:CL$43))</f>
        <v>0</v>
      </c>
      <c r="AS47" s="82">
        <f>SUMPRODUCT(--('Game 1'!$BS$34:$BS$43=$AB47),('Game 1'!CM$34:CM$43))+SUMPRODUCT(--('Game 2'!$BS$34:$BS$43=$AB47),('Game 2'!CM$34:CM$43))+SUMPRODUCT(--('Game 3'!$BS$34:$BS$43=$AB47),('Game 3'!CM$34:CM$43))+SUMPRODUCT(--('Game 4'!$BS$34:$BS$43=$AB47),('Game 4'!CM$34:CM$43))+SUMPRODUCT(--('Game 5'!$BS$34:$BS$43=$AB47),('Game 5'!CM$34:CM$43))</f>
        <v>0</v>
      </c>
      <c r="AT47" s="82">
        <f>SUMPRODUCT(--('Game 1'!$BS$34:$BS$43=$AB47),('Game 1'!CN$34:CN$43))+SUMPRODUCT(--('Game 2'!$BS$34:$BS$43=$AB47),('Game 2'!CN$34:CN$43))+SUMPRODUCT(--('Game 3'!$BS$34:$BS$43=$AB47),('Game 3'!CN$34:CN$43))+SUMPRODUCT(--('Game 4'!$BS$34:$BS$43=$AB47),('Game 4'!CN$34:CN$43))+SUMPRODUCT(--('Game 5'!$BS$34:$BS$43=$AB47),('Game 5'!CN$34:CN$43))</f>
        <v>0</v>
      </c>
      <c r="AU47" s="87" t="str">
        <f t="shared" si="6"/>
        <v/>
      </c>
      <c r="AV47" s="87" t="str">
        <f t="shared" si="7"/>
        <v/>
      </c>
      <c r="AX47" s="187" t="str">
        <f>IF($AL$53&lt;&gt;$F$80,"ERROR&gt; Home pitchers: hits allowed don't = visitor hits","")</f>
        <v/>
      </c>
    </row>
    <row r="48" spans="1:50" ht="10.5" customHeight="1">
      <c r="A48" s="26"/>
      <c r="B48" s="2"/>
      <c r="C48" s="13">
        <f>SUMPRODUCT(--('Game 1'!$B$34:$B$59=$B48),('Game 1'!AY$34:AY$59))+SUMPRODUCT(--('Game 2'!$B$34:$B$59=$B48),('Game 2'!AY$34:AY$59))+SUMPRODUCT(--('Game 3'!$B$34:$B$59=$B48),('Game 3'!AY$34:AY$59))+SUMPRODUCT(--('Game 4'!$B$34:$B$59=$B48),('Game 4'!AY$34:AY$59))+SUMPRODUCT(--('Game 5'!$B$34:$B$59=$B48),('Game 5'!AY$34:AY$59))</f>
        <v>0</v>
      </c>
      <c r="D48" s="13">
        <f>SUMPRODUCT(--('Game 1'!$B$34:$B$59=$B48),('Game 1'!AZ$34:AZ$59))+SUMPRODUCT(--('Game 2'!$B$34:$B$59=$B48),('Game 2'!AZ$34:AZ$59))+SUMPRODUCT(--('Game 3'!$B$34:$B$59=$B48),('Game 3'!AZ$34:AZ$59))+SUMPRODUCT(--('Game 4'!$B$34:$B$59=$B48),('Game 4'!AZ$34:AZ$59))+SUMPRODUCT(--('Game 5'!$B$34:$B$59=$B48),('Game 5'!AZ$34:AZ$59))</f>
        <v>0</v>
      </c>
      <c r="E48" s="13">
        <f>SUMPRODUCT(--('Game 1'!$B$34:$B$59=$B48),('Game 1'!BA$34:BA$59))+SUMPRODUCT(--('Game 2'!$B$34:$B$59=$B48),('Game 2'!BA$34:BA$59))+SUMPRODUCT(--('Game 3'!$B$34:$B$59=$B48),('Game 3'!BA$34:BA$59))+SUMPRODUCT(--('Game 4'!$B$34:$B$59=$B48),('Game 4'!BA$34:BA$59))+SUMPRODUCT(--('Game 5'!$B$34:$B$59=$B48),('Game 5'!BA$34:BA$59))</f>
        <v>0</v>
      </c>
      <c r="F48" s="13">
        <f>SUMPRODUCT(--('Game 1'!$B$34:$B$59=$B48),('Game 1'!BB$34:BB$59))+SUMPRODUCT(--('Game 2'!$B$34:$B$59=$B48),('Game 2'!BB$34:BB$59))+SUMPRODUCT(--('Game 3'!$B$34:$B$59=$B48),('Game 3'!BB$34:BB$59))+SUMPRODUCT(--('Game 4'!$B$34:$B$59=$B48),('Game 4'!BB$34:BB$59))+SUMPRODUCT(--('Game 5'!$B$34:$B$59=$B48),('Game 5'!BB$34:BB$59))</f>
        <v>0</v>
      </c>
      <c r="G48" s="13">
        <f>SUMPRODUCT(--('Game 1'!$B$34:$B$59=$B48),('Game 1'!BC$34:BC$59))+SUMPRODUCT(--('Game 2'!$B$34:$B$59=$B48),('Game 2'!BC$34:BC$59))+SUMPRODUCT(--('Game 3'!$B$34:$B$59=$B48),('Game 3'!BC$34:BC$59))+SUMPRODUCT(--('Game 4'!$B$34:$B$59=$B48),('Game 4'!BC$34:BC$59))+SUMPRODUCT(--('Game 5'!$B$34:$B$59=$B48),('Game 5'!BC$34:BC$59))</f>
        <v>0</v>
      </c>
      <c r="H48" s="13">
        <f>SUMPRODUCT(--('Game 1'!$B$34:$B$59=$B48),('Game 1'!BD$34:BD$59))+SUMPRODUCT(--('Game 2'!$B$34:$B$59=$B48),('Game 2'!BD$34:BD$59))+SUMPRODUCT(--('Game 3'!$B$34:$B$59=$B48),('Game 3'!BD$34:BD$59))+SUMPRODUCT(--('Game 4'!$B$34:$B$59=$B48),('Game 4'!BD$34:BD$59))+SUMPRODUCT(--('Game 5'!$B$34:$B$59=$B48),('Game 5'!BD$34:BD$59))</f>
        <v>0</v>
      </c>
      <c r="I48" s="13">
        <f>SUMPRODUCT(--('Game 1'!$B$34:$B$59=$B48),('Game 1'!BE$34:BE$59))+SUMPRODUCT(--('Game 2'!$B$34:$B$59=$B48),('Game 2'!BE$34:BE$59))+SUMPRODUCT(--('Game 3'!$B$34:$B$59=$B48),('Game 3'!BE$34:BE$59))+SUMPRODUCT(--('Game 4'!$B$34:$B$59=$B48),('Game 4'!BE$34:BE$59))+SUMPRODUCT(--('Game 5'!$B$34:$B$59=$B48),('Game 5'!BE$34:BE$59))</f>
        <v>0</v>
      </c>
      <c r="J48" s="89">
        <f>SUMPRODUCT(--('Game 1'!$B$34:$B$59=$B48),('Game 1'!BF$34:BF$59))+SUMPRODUCT(--('Game 2'!$B$34:$B$59=$B48),('Game 2'!BF$34:BF$59))+SUMPRODUCT(--('Game 3'!$B$34:$B$59=$B48),('Game 3'!BF$34:BF$59))+SUMPRODUCT(--('Game 4'!$B$34:$B$59=$B48),('Game 4'!BF$34:BF$59))+SUMPRODUCT(--('Game 5'!$B$34:$B$59=$B48),('Game 5'!BF$34:BF$59))</f>
        <v>0</v>
      </c>
      <c r="K48" s="13">
        <f>SUMPRODUCT(--('Game 1'!$B$34:$B$59=$B48),('Game 1'!BG$34:BG$59))+SUMPRODUCT(--('Game 2'!$B$34:$B$59=$B48),('Game 2'!BG$34:BG$59))+SUMPRODUCT(--('Game 3'!$B$34:$B$59=$B48),('Game 3'!BG$34:BG$59))+SUMPRODUCT(--('Game 4'!$B$34:$B$59=$B48),('Game 4'!BG$34:BG$59))+SUMPRODUCT(--('Game 5'!$B$34:$B$59=$B48),('Game 5'!BG$34:BG$59))</f>
        <v>0</v>
      </c>
      <c r="L48" s="13">
        <f>SUMPRODUCT(--('Game 1'!$B$34:$B$59=$B48),('Game 1'!BH$34:BH$59))+SUMPRODUCT(--('Game 2'!$B$34:$B$59=$B48),('Game 2'!BH$34:BH$59))+SUMPRODUCT(--('Game 3'!$B$34:$B$59=$B48),('Game 3'!BH$34:BH$59))+SUMPRODUCT(--('Game 4'!$B$34:$B$59=$B48),('Game 4'!BH$34:BH$59))+SUMPRODUCT(--('Game 5'!$B$34:$B$59=$B48),('Game 5'!BH$34:BH$59))</f>
        <v>0</v>
      </c>
      <c r="M48" s="13">
        <f>SUMPRODUCT(--('Game 1'!$B$34:$B$59=$B48),('Game 1'!BI$34:BI$59))+SUMPRODUCT(--('Game 2'!$B$34:$B$59=$B48),('Game 2'!BI$34:BI$59))+SUMPRODUCT(--('Game 3'!$B$34:$B$59=$B48),('Game 3'!BI$34:BI$59))+SUMPRODUCT(--('Game 4'!$B$34:$B$59=$B48),('Game 4'!BI$34:BI$59))+SUMPRODUCT(--('Game 5'!$B$34:$B$59=$B48),('Game 5'!BI$34:BI$59))</f>
        <v>0</v>
      </c>
      <c r="N48" s="13">
        <f>SUMPRODUCT(--('Game 1'!$B$34:$B$59=$B48),('Game 1'!BJ$34:BJ$59))+SUMPRODUCT(--('Game 2'!$B$34:$B$59=$B48),('Game 2'!BJ$34:BJ$59))+SUMPRODUCT(--('Game 3'!$B$34:$B$59=$B48),('Game 3'!BJ$34:BJ$59))+SUMPRODUCT(--('Game 4'!$B$34:$B$59=$B48),('Game 4'!BJ$34:BJ$59))+SUMPRODUCT(--('Game 5'!$B$34:$B$59=$B48),('Game 5'!BJ$34:BJ$59))</f>
        <v>0</v>
      </c>
      <c r="O48" s="13">
        <f>SUMPRODUCT(--('Game 1'!$B$34:$B$59=$B48),('Game 1'!BK$34:BK$59))+SUMPRODUCT(--('Game 2'!$B$34:$B$59=$B48),('Game 2'!BK$34:BK$59))+SUMPRODUCT(--('Game 3'!$B$34:$B$59=$B48),('Game 3'!BK$34:BK$59))+SUMPRODUCT(--('Game 4'!$B$34:$B$59=$B48),('Game 4'!BK$34:BK$59))+SUMPRODUCT(--('Game 5'!$B$34:$B$59=$B48),('Game 5'!BK$34:BK$59))</f>
        <v>0</v>
      </c>
      <c r="P48" s="13">
        <f>SUMPRODUCT(--('Game 1'!$B$34:$B$59=$B48),('Game 1'!BL$34:BL$59))+SUMPRODUCT(--('Game 2'!$B$34:$B$59=$B48),('Game 2'!BL$34:BL$59))+SUMPRODUCT(--('Game 3'!$B$34:$B$59=$B48),('Game 3'!BL$34:BL$59))+SUMPRODUCT(--('Game 4'!$B$34:$B$59=$B48),('Game 4'!BL$34:BL$59))+SUMPRODUCT(--('Game 5'!$B$34:$B$59=$B48),('Game 5'!BL$34:BL$59))</f>
        <v>0</v>
      </c>
      <c r="Q48" s="13">
        <f>SUMPRODUCT(--('Game 1'!$B$34:$B$59=$B48),('Game 1'!BM$34:BM$59))+SUMPRODUCT(--('Game 2'!$B$34:$B$59=$B48),('Game 2'!BM$34:BM$59))+SUMPRODUCT(--('Game 3'!$B$34:$B$59=$B48),('Game 3'!BM$34:BM$59))+SUMPRODUCT(--('Game 4'!$B$34:$B$59=$B48),('Game 4'!BM$34:BM$59))+SUMPRODUCT(--('Game 5'!$B$34:$B$59=$B48),('Game 5'!BM$34:BM$59))</f>
        <v>0</v>
      </c>
      <c r="R48" s="13">
        <f>SUMPRODUCT(--('Game 1'!$B$34:$B$59=$B48),('Game 1'!BN$34:BN$59))+SUMPRODUCT(--('Game 2'!$B$34:$B$59=$B48),('Game 2'!BN$34:BN$59))+SUMPRODUCT(--('Game 3'!$B$34:$B$59=$B48),('Game 3'!BN$34:BN$59))+SUMPRODUCT(--('Game 4'!$B$34:$B$59=$B48),('Game 4'!BN$34:BN$59))+SUMPRODUCT(--('Game 5'!$B$34:$B$59=$B48),('Game 5'!BN$34:BN$59))</f>
        <v>0</v>
      </c>
      <c r="S48" s="13">
        <f>SUMPRODUCT(--('Game 1'!$B$34:$B$59=$B48),('Game 1'!BO$34:BO$59))+SUMPRODUCT(--('Game 2'!$B$34:$B$59=$B48),('Game 2'!BO$34:BO$59))+SUMPRODUCT(--('Game 3'!$B$34:$B$59=$B48),('Game 3'!BO$34:BO$59))+SUMPRODUCT(--('Game 4'!$B$34:$B$59=$B48),('Game 4'!BO$34:BO$59))+SUMPRODUCT(--('Game 5'!$B$34:$B$59=$B48),('Game 5'!BO$34:BO$59))</f>
        <v>0</v>
      </c>
      <c r="T48" s="80" t="str">
        <f t="shared" si="0"/>
        <v/>
      </c>
      <c r="U48" s="80" t="str">
        <f t="shared" si="1"/>
        <v/>
      </c>
      <c r="V48" s="80" t="str">
        <f t="shared" si="2"/>
        <v/>
      </c>
      <c r="W48" s="3"/>
      <c r="X48" s="76">
        <f t="shared" si="3"/>
        <v>0</v>
      </c>
      <c r="Y48" s="76">
        <f t="shared" si="4"/>
        <v>0</v>
      </c>
      <c r="Z48" s="77">
        <f t="shared" si="5"/>
        <v>0</v>
      </c>
      <c r="AB48" s="7"/>
      <c r="AC48" s="82">
        <f>SUMPRODUCT(--('Game 1'!$BS$34:$BS$43=$AB48),('Game 1'!BW$34:BW$43))+SUMPRODUCT(--('Game 2'!$BS$34:$BS$43=$AB48),('Game 2'!BW$34:BW$43))+SUMPRODUCT(--('Game 3'!$BS$34:$BS$43=$AB48),('Game 3'!BW$34:BW$43))+SUMPRODUCT(--('Game 4'!$BS$34:$BS$43=$AB48),('Game 4'!BW$34:BW$43))+SUMPRODUCT(--('Game 5'!$BS$34:$BS$43=$AB48),('Game 5'!BW$34:BW$43))</f>
        <v>0</v>
      </c>
      <c r="AD48" s="82">
        <f>SUMPRODUCT(--('Game 1'!$BS$34:$BS$43=$AB48),('Game 1'!BX$34:BX$43))+SUMPRODUCT(--('Game 2'!$BS$34:$BS$43=$AB48),('Game 2'!BX$34:BX$43))+SUMPRODUCT(--('Game 3'!$BS$34:$BS$43=$AB48),('Game 3'!BX$34:BX$43))+SUMPRODUCT(--('Game 4'!$BS$34:$BS$43=$AB48),('Game 4'!BX$34:BX$43))+SUMPRODUCT(--('Game 5'!$BS$34:$BS$43=$AB48),('Game 5'!BX$34:BX$43))</f>
        <v>0</v>
      </c>
      <c r="AE48" s="82">
        <f>SUMPRODUCT(--('Game 1'!$BS$34:$BS$43=$AB48),('Game 1'!BY$34:BY$43))+SUMPRODUCT(--('Game 2'!$BS$34:$BS$43=$AB48),('Game 2'!BY$34:BY$43))+SUMPRODUCT(--('Game 3'!$BS$34:$BS$43=$AB48),('Game 3'!BY$34:BY$43))+SUMPRODUCT(--('Game 4'!$BS$34:$BS$43=$AB48),('Game 4'!BY$34:BY$43))+SUMPRODUCT(--('Game 5'!$BS$34:$BS$43=$AB48),('Game 5'!BY$34:BY$43))</f>
        <v>0</v>
      </c>
      <c r="AF48" s="82">
        <f>SUMPRODUCT(--('Game 1'!$BS$34:$BS$43=$AB48),('Game 1'!BZ$34:BZ$43))+SUMPRODUCT(--('Game 2'!$BS$34:$BS$43=$AB48),('Game 2'!BZ$34:BZ$43))+SUMPRODUCT(--('Game 3'!$BS$34:$BS$43=$AB48),('Game 3'!BZ$34:BZ$43))+SUMPRODUCT(--('Game 4'!$BS$34:$BS$43=$AB48),('Game 4'!BZ$34:BZ$43))+SUMPRODUCT(--('Game 5'!$BS$34:$BS$43=$AB48),('Game 5'!BZ$34:BZ$43))</f>
        <v>0</v>
      </c>
      <c r="AG48" s="82">
        <f>SUMPRODUCT(--('Game 1'!$BS$34:$BS$43=$AB48),('Game 1'!CA$34:CA$43))+SUMPRODUCT(--('Game 2'!$BS$34:$BS$43=$AB48),('Game 2'!CA$34:CA$43))+SUMPRODUCT(--('Game 3'!$BS$34:$BS$43=$AB48),('Game 3'!CA$34:CA$43))+SUMPRODUCT(--('Game 4'!$BS$34:$BS$43=$AB48),('Game 4'!CA$34:CA$43))+SUMPRODUCT(--('Game 5'!$BS$34:$BS$43=$AB48),('Game 5'!CA$34:CA$43))</f>
        <v>0</v>
      </c>
      <c r="AH48" s="82">
        <f>SUMPRODUCT(--('Game 1'!$BS$34:$BS$43=$AB48),('Game 1'!CB$34:CB$43))+SUMPRODUCT(--('Game 2'!$BS$34:$BS$43=$AB48),('Game 2'!CB$34:CB$43))+SUMPRODUCT(--('Game 3'!$BS$34:$BS$43=$AB48),('Game 3'!CB$34:CB$43))+SUMPRODUCT(--('Game 4'!$BS$34:$BS$43=$AB48),('Game 4'!CB$34:CB$43))+SUMPRODUCT(--('Game 5'!$BS$34:$BS$43=$AB48),('Game 5'!CB$34:CB$43))</f>
        <v>0</v>
      </c>
      <c r="AI48" s="82">
        <f>SUMPRODUCT(--('Game 1'!$BS$34:$BS$43=$AB48),('Game 1'!CC$34:CC$43))+SUMPRODUCT(--('Game 2'!$BS$34:$BS$43=$AB48),('Game 2'!CC$34:CC$43))+SUMPRODUCT(--('Game 3'!$BS$34:$BS$43=$AB48),('Game 3'!CC$34:CC$43))+SUMPRODUCT(--('Game 4'!$BS$34:$BS$43=$AB48),('Game 4'!CC$34:CC$43))+SUMPRODUCT(--('Game 5'!$BS$34:$BS$43=$AB48),('Game 5'!CC$34:CC$43))</f>
        <v>0</v>
      </c>
      <c r="AJ48" s="91">
        <f>SUMPRODUCT(--('Game 1'!$BS$34:$BS$43=$AB48),('Game 1'!CD$34:CD$43))+SUMPRODUCT(--('Game 2'!$BS$34:$BS$43=$AB48),('Game 2'!CD$34:CD$43))+SUMPRODUCT(--('Game 3'!$BS$34:$BS$43=$AB48),('Game 3'!CD$34:CD$43))+SUMPRODUCT(--('Game 4'!$BS$34:$BS$43=$AB48),('Game 4'!CD$34:CD$43))+SUMPRODUCT(--('Game 5'!$BS$34:$BS$43=$AB48),('Game 5'!CD$34:CD$43))</f>
        <v>0</v>
      </c>
      <c r="AK48" s="125">
        <f>SUMPRODUCT(--('Game 1'!$BS$34:$BS$43=$AB48),('Game 1'!CE$34:CE$43))+SUMPRODUCT(--('Game 2'!$BS$34:$BS$43=$AB48),('Game 2'!CE$34:CE$43))+SUMPRODUCT(--('Game 3'!$BS$34:$BS$43=$AB48),('Game 3'!CE$34:CE$43))+SUMPRODUCT(--('Game 4'!$BS$34:$BS$43=$AB48),('Game 4'!CE$34:CE$43))+SUMPRODUCT(--('Game 5'!$BS$34:$BS$43=$AB48),('Game 5'!CE$34:CE$43))</f>
        <v>0</v>
      </c>
      <c r="AL48" s="82">
        <f>SUMPRODUCT(--('Game 1'!$BS$34:$BS$43=$AB48),('Game 1'!CF$34:CF$43))+SUMPRODUCT(--('Game 2'!$BS$34:$BS$43=$AB48),('Game 2'!CF$34:CF$43))+SUMPRODUCT(--('Game 3'!$BS$34:$BS$43=$AB48),('Game 3'!CF$34:CF$43))+SUMPRODUCT(--('Game 4'!$BS$34:$BS$43=$AB48),('Game 4'!CF$34:CF$43))+SUMPRODUCT(--('Game 5'!$BS$34:$BS$43=$AB48),('Game 5'!CF$34:CF$43))</f>
        <v>0</v>
      </c>
      <c r="AM48" s="82">
        <f>SUMPRODUCT(--('Game 1'!$BS$34:$BS$43=$AB48),('Game 1'!CG$34:CG$43))+SUMPRODUCT(--('Game 2'!$BS$34:$BS$43=$AB48),('Game 2'!CG$34:CG$43))+SUMPRODUCT(--('Game 3'!$BS$34:$BS$43=$AB48),('Game 3'!CG$34:CG$43))+SUMPRODUCT(--('Game 4'!$BS$34:$BS$43=$AB48),('Game 4'!CG$34:CG$43))+SUMPRODUCT(--('Game 5'!$BS$34:$BS$43=$AB48),('Game 5'!CG$34:CG$43))</f>
        <v>0</v>
      </c>
      <c r="AN48" s="82">
        <f>SUMPRODUCT(--('Game 1'!$BS$34:$BS$43=$AB48),('Game 1'!CH$34:CH$43))+SUMPRODUCT(--('Game 2'!$BS$34:$BS$43=$AB48),('Game 2'!CH$34:CH$43))+SUMPRODUCT(--('Game 3'!$BS$34:$BS$43=$AB48),('Game 3'!CH$34:CH$43))+SUMPRODUCT(--('Game 4'!$BS$34:$BS$43=$AB48),('Game 4'!CH$34:CH$43))+SUMPRODUCT(--('Game 5'!$BS$34:$BS$43=$AB48),('Game 5'!CH$34:CH$43))</f>
        <v>0</v>
      </c>
      <c r="AO48" s="82">
        <f>SUMPRODUCT(--('Game 1'!$BS$34:$BS$43=$AB48),('Game 1'!CI$34:CI$43))+SUMPRODUCT(--('Game 2'!$BS$34:$BS$43=$AB48),('Game 2'!CI$34:CI$43))+SUMPRODUCT(--('Game 3'!$BS$34:$BS$43=$AB48),('Game 3'!CI$34:CI$43))+SUMPRODUCT(--('Game 4'!$BS$34:$BS$43=$AB48),('Game 4'!CI$34:CI$43))+SUMPRODUCT(--('Game 5'!$BS$34:$BS$43=$AB48),('Game 5'!CI$34:CI$43))</f>
        <v>0</v>
      </c>
      <c r="AP48" s="82">
        <f>SUMPRODUCT(--('Game 1'!$BS$34:$BS$43=$AB48),('Game 1'!CJ$34:CJ$43))+SUMPRODUCT(--('Game 2'!$BS$34:$BS$43=$AB48),('Game 2'!CJ$34:CJ$43))+SUMPRODUCT(--('Game 3'!$BS$34:$BS$43=$AB48),('Game 3'!CJ$34:CJ$43))+SUMPRODUCT(--('Game 4'!$BS$34:$BS$43=$AB48),('Game 4'!CJ$34:CJ$43))+SUMPRODUCT(--('Game 5'!$BS$34:$BS$43=$AB48),('Game 5'!CJ$34:CJ$43))</f>
        <v>0</v>
      </c>
      <c r="AQ48" s="82">
        <f>SUMPRODUCT(--('Game 1'!$BS$34:$BS$43=$AB48),('Game 1'!CK$34:CK$43))+SUMPRODUCT(--('Game 2'!$BS$34:$BS$43=$AB48),('Game 2'!CK$34:CK$43))+SUMPRODUCT(--('Game 3'!$BS$34:$BS$43=$AB48),('Game 3'!CK$34:CK$43))+SUMPRODUCT(--('Game 4'!$BS$34:$BS$43=$AB48),('Game 4'!CK$34:CK$43))+SUMPRODUCT(--('Game 5'!$BS$34:$BS$43=$AB48),('Game 5'!CK$34:CK$43))</f>
        <v>0</v>
      </c>
      <c r="AR48" s="82">
        <f>SUMPRODUCT(--('Game 1'!$BS$34:$BS$43=$AB48),('Game 1'!CL$34:CL$43))+SUMPRODUCT(--('Game 2'!$BS$34:$BS$43=$AB48),('Game 2'!CL$34:CL$43))+SUMPRODUCT(--('Game 3'!$BS$34:$BS$43=$AB48),('Game 3'!CL$34:CL$43))+SUMPRODUCT(--('Game 4'!$BS$34:$BS$43=$AB48),('Game 4'!CL$34:CL$43))+SUMPRODUCT(--('Game 5'!$BS$34:$BS$43=$AB48),('Game 5'!CL$34:CL$43))</f>
        <v>0</v>
      </c>
      <c r="AS48" s="82">
        <f>SUMPRODUCT(--('Game 1'!$BS$34:$BS$43=$AB48),('Game 1'!CM$34:CM$43))+SUMPRODUCT(--('Game 2'!$BS$34:$BS$43=$AB48),('Game 2'!CM$34:CM$43))+SUMPRODUCT(--('Game 3'!$BS$34:$BS$43=$AB48),('Game 3'!CM$34:CM$43))+SUMPRODUCT(--('Game 4'!$BS$34:$BS$43=$AB48),('Game 4'!CM$34:CM$43))+SUMPRODUCT(--('Game 5'!$BS$34:$BS$43=$AB48),('Game 5'!CM$34:CM$43))</f>
        <v>0</v>
      </c>
      <c r="AT48" s="82">
        <f>SUMPRODUCT(--('Game 1'!$BS$34:$BS$43=$AB48),('Game 1'!CN$34:CN$43))+SUMPRODUCT(--('Game 2'!$BS$34:$BS$43=$AB48),('Game 2'!CN$34:CN$43))+SUMPRODUCT(--('Game 3'!$BS$34:$BS$43=$AB48),('Game 3'!CN$34:CN$43))+SUMPRODUCT(--('Game 4'!$BS$34:$BS$43=$AB48),('Game 4'!CN$34:CN$43))+SUMPRODUCT(--('Game 5'!$BS$34:$BS$43=$AB48),('Game 5'!CN$34:CN$43))</f>
        <v>0</v>
      </c>
      <c r="AU48" s="87" t="str">
        <f t="shared" si="6"/>
        <v/>
      </c>
      <c r="AV48" s="87" t="str">
        <f t="shared" si="7"/>
        <v/>
      </c>
      <c r="AX48" s="187" t="str">
        <f>IF($AO$53&lt;&gt;$J$80,"ERROR&gt; Home pitchers: HR allowed don't = vistor HR","")</f>
        <v/>
      </c>
    </row>
    <row r="49" spans="1:50" ht="10.5" customHeight="1">
      <c r="A49" s="26"/>
      <c r="B49" s="2"/>
      <c r="C49" s="13">
        <f>SUMPRODUCT(--('Game 1'!$B$34:$B$59=$B49),('Game 1'!AY$34:AY$59))+SUMPRODUCT(--('Game 2'!$B$34:$B$59=$B49),('Game 2'!AY$34:AY$59))+SUMPRODUCT(--('Game 3'!$B$34:$B$59=$B49),('Game 3'!AY$34:AY$59))+SUMPRODUCT(--('Game 4'!$B$34:$B$59=$B49),('Game 4'!AY$34:AY$59))+SUMPRODUCT(--('Game 5'!$B$34:$B$59=$B49),('Game 5'!AY$34:AY$59))</f>
        <v>0</v>
      </c>
      <c r="D49" s="13">
        <f>SUMPRODUCT(--('Game 1'!$B$34:$B$59=$B49),('Game 1'!AZ$34:AZ$59))+SUMPRODUCT(--('Game 2'!$B$34:$B$59=$B49),('Game 2'!AZ$34:AZ$59))+SUMPRODUCT(--('Game 3'!$B$34:$B$59=$B49),('Game 3'!AZ$34:AZ$59))+SUMPRODUCT(--('Game 4'!$B$34:$B$59=$B49),('Game 4'!AZ$34:AZ$59))+SUMPRODUCT(--('Game 5'!$B$34:$B$59=$B49),('Game 5'!AZ$34:AZ$59))</f>
        <v>0</v>
      </c>
      <c r="E49" s="13">
        <f>SUMPRODUCT(--('Game 1'!$B$34:$B$59=$B49),('Game 1'!BA$34:BA$59))+SUMPRODUCT(--('Game 2'!$B$34:$B$59=$B49),('Game 2'!BA$34:BA$59))+SUMPRODUCT(--('Game 3'!$B$34:$B$59=$B49),('Game 3'!BA$34:BA$59))+SUMPRODUCT(--('Game 4'!$B$34:$B$59=$B49),('Game 4'!BA$34:BA$59))+SUMPRODUCT(--('Game 5'!$B$34:$B$59=$B49),('Game 5'!BA$34:BA$59))</f>
        <v>0</v>
      </c>
      <c r="F49" s="13">
        <f>SUMPRODUCT(--('Game 1'!$B$34:$B$59=$B49),('Game 1'!BB$34:BB$59))+SUMPRODUCT(--('Game 2'!$B$34:$B$59=$B49),('Game 2'!BB$34:BB$59))+SUMPRODUCT(--('Game 3'!$B$34:$B$59=$B49),('Game 3'!BB$34:BB$59))+SUMPRODUCT(--('Game 4'!$B$34:$B$59=$B49),('Game 4'!BB$34:BB$59))+SUMPRODUCT(--('Game 5'!$B$34:$B$59=$B49),('Game 5'!BB$34:BB$59))</f>
        <v>0</v>
      </c>
      <c r="G49" s="13">
        <f>SUMPRODUCT(--('Game 1'!$B$34:$B$59=$B49),('Game 1'!BC$34:BC$59))+SUMPRODUCT(--('Game 2'!$B$34:$B$59=$B49),('Game 2'!BC$34:BC$59))+SUMPRODUCT(--('Game 3'!$B$34:$B$59=$B49),('Game 3'!BC$34:BC$59))+SUMPRODUCT(--('Game 4'!$B$34:$B$59=$B49),('Game 4'!BC$34:BC$59))+SUMPRODUCT(--('Game 5'!$B$34:$B$59=$B49),('Game 5'!BC$34:BC$59))</f>
        <v>0</v>
      </c>
      <c r="H49" s="13">
        <f>SUMPRODUCT(--('Game 1'!$B$34:$B$59=$B49),('Game 1'!BD$34:BD$59))+SUMPRODUCT(--('Game 2'!$B$34:$B$59=$B49),('Game 2'!BD$34:BD$59))+SUMPRODUCT(--('Game 3'!$B$34:$B$59=$B49),('Game 3'!BD$34:BD$59))+SUMPRODUCT(--('Game 4'!$B$34:$B$59=$B49),('Game 4'!BD$34:BD$59))+SUMPRODUCT(--('Game 5'!$B$34:$B$59=$B49),('Game 5'!BD$34:BD$59))</f>
        <v>0</v>
      </c>
      <c r="I49" s="13">
        <f>SUMPRODUCT(--('Game 1'!$B$34:$B$59=$B49),('Game 1'!BE$34:BE$59))+SUMPRODUCT(--('Game 2'!$B$34:$B$59=$B49),('Game 2'!BE$34:BE$59))+SUMPRODUCT(--('Game 3'!$B$34:$B$59=$B49),('Game 3'!BE$34:BE$59))+SUMPRODUCT(--('Game 4'!$B$34:$B$59=$B49),('Game 4'!BE$34:BE$59))+SUMPRODUCT(--('Game 5'!$B$34:$B$59=$B49),('Game 5'!BE$34:BE$59))</f>
        <v>0</v>
      </c>
      <c r="J49" s="89">
        <f>SUMPRODUCT(--('Game 1'!$B$34:$B$59=$B49),('Game 1'!BF$34:BF$59))+SUMPRODUCT(--('Game 2'!$B$34:$B$59=$B49),('Game 2'!BF$34:BF$59))+SUMPRODUCT(--('Game 3'!$B$34:$B$59=$B49),('Game 3'!BF$34:BF$59))+SUMPRODUCT(--('Game 4'!$B$34:$B$59=$B49),('Game 4'!BF$34:BF$59))+SUMPRODUCT(--('Game 5'!$B$34:$B$59=$B49),('Game 5'!BF$34:BF$59))</f>
        <v>0</v>
      </c>
      <c r="K49" s="13">
        <f>SUMPRODUCT(--('Game 1'!$B$34:$B$59=$B49),('Game 1'!BG$34:BG$59))+SUMPRODUCT(--('Game 2'!$B$34:$B$59=$B49),('Game 2'!BG$34:BG$59))+SUMPRODUCT(--('Game 3'!$B$34:$B$59=$B49),('Game 3'!BG$34:BG$59))+SUMPRODUCT(--('Game 4'!$B$34:$B$59=$B49),('Game 4'!BG$34:BG$59))+SUMPRODUCT(--('Game 5'!$B$34:$B$59=$B49),('Game 5'!BG$34:BG$59))</f>
        <v>0</v>
      </c>
      <c r="L49" s="13">
        <f>SUMPRODUCT(--('Game 1'!$B$34:$B$59=$B49),('Game 1'!BH$34:BH$59))+SUMPRODUCT(--('Game 2'!$B$34:$B$59=$B49),('Game 2'!BH$34:BH$59))+SUMPRODUCT(--('Game 3'!$B$34:$B$59=$B49),('Game 3'!BH$34:BH$59))+SUMPRODUCT(--('Game 4'!$B$34:$B$59=$B49),('Game 4'!BH$34:BH$59))+SUMPRODUCT(--('Game 5'!$B$34:$B$59=$B49),('Game 5'!BH$34:BH$59))</f>
        <v>0</v>
      </c>
      <c r="M49" s="13">
        <f>SUMPRODUCT(--('Game 1'!$B$34:$B$59=$B49),('Game 1'!BI$34:BI$59))+SUMPRODUCT(--('Game 2'!$B$34:$B$59=$B49),('Game 2'!BI$34:BI$59))+SUMPRODUCT(--('Game 3'!$B$34:$B$59=$B49),('Game 3'!BI$34:BI$59))+SUMPRODUCT(--('Game 4'!$B$34:$B$59=$B49),('Game 4'!BI$34:BI$59))+SUMPRODUCT(--('Game 5'!$B$34:$B$59=$B49),('Game 5'!BI$34:BI$59))</f>
        <v>0</v>
      </c>
      <c r="N49" s="13">
        <f>SUMPRODUCT(--('Game 1'!$B$34:$B$59=$B49),('Game 1'!BJ$34:BJ$59))+SUMPRODUCT(--('Game 2'!$B$34:$B$59=$B49),('Game 2'!BJ$34:BJ$59))+SUMPRODUCT(--('Game 3'!$B$34:$B$59=$B49),('Game 3'!BJ$34:BJ$59))+SUMPRODUCT(--('Game 4'!$B$34:$B$59=$B49),('Game 4'!BJ$34:BJ$59))+SUMPRODUCT(--('Game 5'!$B$34:$B$59=$B49),('Game 5'!BJ$34:BJ$59))</f>
        <v>0</v>
      </c>
      <c r="O49" s="13">
        <f>SUMPRODUCT(--('Game 1'!$B$34:$B$59=$B49),('Game 1'!BK$34:BK$59))+SUMPRODUCT(--('Game 2'!$B$34:$B$59=$B49),('Game 2'!BK$34:BK$59))+SUMPRODUCT(--('Game 3'!$B$34:$B$59=$B49),('Game 3'!BK$34:BK$59))+SUMPRODUCT(--('Game 4'!$B$34:$B$59=$B49),('Game 4'!BK$34:BK$59))+SUMPRODUCT(--('Game 5'!$B$34:$B$59=$B49),('Game 5'!BK$34:BK$59))</f>
        <v>0</v>
      </c>
      <c r="P49" s="13">
        <f>SUMPRODUCT(--('Game 1'!$B$34:$B$59=$B49),('Game 1'!BL$34:BL$59))+SUMPRODUCT(--('Game 2'!$B$34:$B$59=$B49),('Game 2'!BL$34:BL$59))+SUMPRODUCT(--('Game 3'!$B$34:$B$59=$B49),('Game 3'!BL$34:BL$59))+SUMPRODUCT(--('Game 4'!$B$34:$B$59=$B49),('Game 4'!BL$34:BL$59))+SUMPRODUCT(--('Game 5'!$B$34:$B$59=$B49),('Game 5'!BL$34:BL$59))</f>
        <v>0</v>
      </c>
      <c r="Q49" s="13">
        <f>SUMPRODUCT(--('Game 1'!$B$34:$B$59=$B49),('Game 1'!BM$34:BM$59))+SUMPRODUCT(--('Game 2'!$B$34:$B$59=$B49),('Game 2'!BM$34:BM$59))+SUMPRODUCT(--('Game 3'!$B$34:$B$59=$B49),('Game 3'!BM$34:BM$59))+SUMPRODUCT(--('Game 4'!$B$34:$B$59=$B49),('Game 4'!BM$34:BM$59))+SUMPRODUCT(--('Game 5'!$B$34:$B$59=$B49),('Game 5'!BM$34:BM$59))</f>
        <v>0</v>
      </c>
      <c r="R49" s="13">
        <f>SUMPRODUCT(--('Game 1'!$B$34:$B$59=$B49),('Game 1'!BN$34:BN$59))+SUMPRODUCT(--('Game 2'!$B$34:$B$59=$B49),('Game 2'!BN$34:BN$59))+SUMPRODUCT(--('Game 3'!$B$34:$B$59=$B49),('Game 3'!BN$34:BN$59))+SUMPRODUCT(--('Game 4'!$B$34:$B$59=$B49),('Game 4'!BN$34:BN$59))+SUMPRODUCT(--('Game 5'!$B$34:$B$59=$B49),('Game 5'!BN$34:BN$59))</f>
        <v>0</v>
      </c>
      <c r="S49" s="13">
        <f>SUMPRODUCT(--('Game 1'!$B$34:$B$59=$B49),('Game 1'!BO$34:BO$59))+SUMPRODUCT(--('Game 2'!$B$34:$B$59=$B49),('Game 2'!BO$34:BO$59))+SUMPRODUCT(--('Game 3'!$B$34:$B$59=$B49),('Game 3'!BO$34:BO$59))+SUMPRODUCT(--('Game 4'!$B$34:$B$59=$B49),('Game 4'!BO$34:BO$59))+SUMPRODUCT(--('Game 5'!$B$34:$B$59=$B49),('Game 5'!BO$34:BO$59))</f>
        <v>0</v>
      </c>
      <c r="T49" s="80" t="str">
        <f t="shared" si="0"/>
        <v/>
      </c>
      <c r="U49" s="80" t="str">
        <f t="shared" si="1"/>
        <v/>
      </c>
      <c r="V49" s="80" t="str">
        <f t="shared" si="2"/>
        <v/>
      </c>
      <c r="W49" s="3"/>
      <c r="X49" s="76">
        <f t="shared" si="3"/>
        <v>0</v>
      </c>
      <c r="Y49" s="76">
        <f t="shared" si="4"/>
        <v>0</v>
      </c>
      <c r="Z49" s="77">
        <f t="shared" si="5"/>
        <v>0</v>
      </c>
      <c r="AB49" s="7"/>
      <c r="AC49" s="82">
        <f>SUMPRODUCT(--('Game 1'!$BS$34:$BS$43=$AB49),('Game 1'!BW$34:BW$43))+SUMPRODUCT(--('Game 2'!$BS$34:$BS$43=$AB49),('Game 2'!BW$34:BW$43))+SUMPRODUCT(--('Game 3'!$BS$34:$BS$43=$AB49),('Game 3'!BW$34:BW$43))+SUMPRODUCT(--('Game 4'!$BS$34:$BS$43=$AB49),('Game 4'!BW$34:BW$43))+SUMPRODUCT(--('Game 5'!$BS$34:$BS$43=$AB49),('Game 5'!BW$34:BW$43))</f>
        <v>0</v>
      </c>
      <c r="AD49" s="82">
        <f>SUMPRODUCT(--('Game 1'!$BS$34:$BS$43=$AB49),('Game 1'!BX$34:BX$43))+SUMPRODUCT(--('Game 2'!$BS$34:$BS$43=$AB49),('Game 2'!BX$34:BX$43))+SUMPRODUCT(--('Game 3'!$BS$34:$BS$43=$AB49),('Game 3'!BX$34:BX$43))+SUMPRODUCT(--('Game 4'!$BS$34:$BS$43=$AB49),('Game 4'!BX$34:BX$43))+SUMPRODUCT(--('Game 5'!$BS$34:$BS$43=$AB49),('Game 5'!BX$34:BX$43))</f>
        <v>0</v>
      </c>
      <c r="AE49" s="82">
        <f>SUMPRODUCT(--('Game 1'!$BS$34:$BS$43=$AB49),('Game 1'!BY$34:BY$43))+SUMPRODUCT(--('Game 2'!$BS$34:$BS$43=$AB49),('Game 2'!BY$34:BY$43))+SUMPRODUCT(--('Game 3'!$BS$34:$BS$43=$AB49),('Game 3'!BY$34:BY$43))+SUMPRODUCT(--('Game 4'!$BS$34:$BS$43=$AB49),('Game 4'!BY$34:BY$43))+SUMPRODUCT(--('Game 5'!$BS$34:$BS$43=$AB49),('Game 5'!BY$34:BY$43))</f>
        <v>0</v>
      </c>
      <c r="AF49" s="82">
        <f>SUMPRODUCT(--('Game 1'!$BS$34:$BS$43=$AB49),('Game 1'!BZ$34:BZ$43))+SUMPRODUCT(--('Game 2'!$BS$34:$BS$43=$AB49),('Game 2'!BZ$34:BZ$43))+SUMPRODUCT(--('Game 3'!$BS$34:$BS$43=$AB49),('Game 3'!BZ$34:BZ$43))+SUMPRODUCT(--('Game 4'!$BS$34:$BS$43=$AB49),('Game 4'!BZ$34:BZ$43))+SUMPRODUCT(--('Game 5'!$BS$34:$BS$43=$AB49),('Game 5'!BZ$34:BZ$43))</f>
        <v>0</v>
      </c>
      <c r="AG49" s="82">
        <f>SUMPRODUCT(--('Game 1'!$BS$34:$BS$43=$AB49),('Game 1'!CA$34:CA$43))+SUMPRODUCT(--('Game 2'!$BS$34:$BS$43=$AB49),('Game 2'!CA$34:CA$43))+SUMPRODUCT(--('Game 3'!$BS$34:$BS$43=$AB49),('Game 3'!CA$34:CA$43))+SUMPRODUCT(--('Game 4'!$BS$34:$BS$43=$AB49),('Game 4'!CA$34:CA$43))+SUMPRODUCT(--('Game 5'!$BS$34:$BS$43=$AB49),('Game 5'!CA$34:CA$43))</f>
        <v>0</v>
      </c>
      <c r="AH49" s="74">
        <f>SUMPRODUCT(--('Game 1'!$BS$34:$BS$43=$AB49),('Game 1'!CB$34:CB$43))+SUMPRODUCT(--('Game 2'!$BS$34:$BS$43=$AB49),('Game 2'!CB$34:CB$43))+SUMPRODUCT(--('Game 3'!$BS$34:$BS$43=$AB49),('Game 3'!CB$34:CB$43))+SUMPRODUCT(--('Game 4'!$BS$34:$BS$43=$AB49),('Game 4'!CB$34:CB$43))+SUMPRODUCT(--('Game 5'!$BS$34:$BS$43=$AB49),('Game 5'!CB$34:CB$43))</f>
        <v>0</v>
      </c>
      <c r="AI49" s="74">
        <f>SUMPRODUCT(--('Game 1'!$BS$34:$BS$43=$AB49),('Game 1'!CC$34:CC$43))+SUMPRODUCT(--('Game 2'!$BS$34:$BS$43=$AB49),('Game 2'!CC$34:CC$43))+SUMPRODUCT(--('Game 3'!$BS$34:$BS$43=$AB49),('Game 3'!CC$34:CC$43))+SUMPRODUCT(--('Game 4'!$BS$34:$BS$43=$AB49),('Game 4'!CC$34:CC$43))+SUMPRODUCT(--('Game 5'!$BS$34:$BS$43=$AB49),('Game 5'!CC$34:CC$43))</f>
        <v>0</v>
      </c>
      <c r="AJ49" s="91">
        <f>SUMPRODUCT(--('Game 1'!$BS$34:$BS$43=$AB49),('Game 1'!CD$34:CD$43))+SUMPRODUCT(--('Game 2'!$BS$34:$BS$43=$AB49),('Game 2'!CD$34:CD$43))+SUMPRODUCT(--('Game 3'!$BS$34:$BS$43=$AB49),('Game 3'!CD$34:CD$43))+SUMPRODUCT(--('Game 4'!$BS$34:$BS$43=$AB49),('Game 4'!CD$34:CD$43))+SUMPRODUCT(--('Game 5'!$BS$34:$BS$43=$AB49),('Game 5'!CD$34:CD$43))</f>
        <v>0</v>
      </c>
      <c r="AK49" s="125">
        <f>SUMPRODUCT(--('Game 1'!$BS$34:$BS$43=$AB49),('Game 1'!CE$34:CE$43))+SUMPRODUCT(--('Game 2'!$BS$34:$BS$43=$AB49),('Game 2'!CE$34:CE$43))+SUMPRODUCT(--('Game 3'!$BS$34:$BS$43=$AB49),('Game 3'!CE$34:CE$43))+SUMPRODUCT(--('Game 4'!$BS$34:$BS$43=$AB49),('Game 4'!CE$34:CE$43))+SUMPRODUCT(--('Game 5'!$BS$34:$BS$43=$AB49),('Game 5'!CE$34:CE$43))</f>
        <v>0</v>
      </c>
      <c r="AL49" s="82">
        <f>SUMPRODUCT(--('Game 1'!$BS$34:$BS$43=$AB49),('Game 1'!CF$34:CF$43))+SUMPRODUCT(--('Game 2'!$BS$34:$BS$43=$AB49),('Game 2'!CF$34:CF$43))+SUMPRODUCT(--('Game 3'!$BS$34:$BS$43=$AB49),('Game 3'!CF$34:CF$43))+SUMPRODUCT(--('Game 4'!$BS$34:$BS$43=$AB49),('Game 4'!CF$34:CF$43))+SUMPRODUCT(--('Game 5'!$BS$34:$BS$43=$AB49),('Game 5'!CF$34:CF$43))</f>
        <v>0</v>
      </c>
      <c r="AM49" s="82">
        <f>SUMPRODUCT(--('Game 1'!$BS$34:$BS$43=$AB49),('Game 1'!CG$34:CG$43))+SUMPRODUCT(--('Game 2'!$BS$34:$BS$43=$AB49),('Game 2'!CG$34:CG$43))+SUMPRODUCT(--('Game 3'!$BS$34:$BS$43=$AB49),('Game 3'!CG$34:CG$43))+SUMPRODUCT(--('Game 4'!$BS$34:$BS$43=$AB49),('Game 4'!CG$34:CG$43))+SUMPRODUCT(--('Game 5'!$BS$34:$BS$43=$AB49),('Game 5'!CG$34:CG$43))</f>
        <v>0</v>
      </c>
      <c r="AN49" s="82">
        <f>SUMPRODUCT(--('Game 1'!$BS$34:$BS$43=$AB49),('Game 1'!CH$34:CH$43))+SUMPRODUCT(--('Game 2'!$BS$34:$BS$43=$AB49),('Game 2'!CH$34:CH$43))+SUMPRODUCT(--('Game 3'!$BS$34:$BS$43=$AB49),('Game 3'!CH$34:CH$43))+SUMPRODUCT(--('Game 4'!$BS$34:$BS$43=$AB49),('Game 4'!CH$34:CH$43))+SUMPRODUCT(--('Game 5'!$BS$34:$BS$43=$AB49),('Game 5'!CH$34:CH$43))</f>
        <v>0</v>
      </c>
      <c r="AO49" s="82">
        <f>SUMPRODUCT(--('Game 1'!$BS$34:$BS$43=$AB49),('Game 1'!CI$34:CI$43))+SUMPRODUCT(--('Game 2'!$BS$34:$BS$43=$AB49),('Game 2'!CI$34:CI$43))+SUMPRODUCT(--('Game 3'!$BS$34:$BS$43=$AB49),('Game 3'!CI$34:CI$43))+SUMPRODUCT(--('Game 4'!$BS$34:$BS$43=$AB49),('Game 4'!CI$34:CI$43))+SUMPRODUCT(--('Game 5'!$BS$34:$BS$43=$AB49),('Game 5'!CI$34:CI$43))</f>
        <v>0</v>
      </c>
      <c r="AP49" s="82">
        <f>SUMPRODUCT(--('Game 1'!$BS$34:$BS$43=$AB49),('Game 1'!CJ$34:CJ$43))+SUMPRODUCT(--('Game 2'!$BS$34:$BS$43=$AB49),('Game 2'!CJ$34:CJ$43))+SUMPRODUCT(--('Game 3'!$BS$34:$BS$43=$AB49),('Game 3'!CJ$34:CJ$43))+SUMPRODUCT(--('Game 4'!$BS$34:$BS$43=$AB49),('Game 4'!CJ$34:CJ$43))+SUMPRODUCT(--('Game 5'!$BS$34:$BS$43=$AB49),('Game 5'!CJ$34:CJ$43))</f>
        <v>0</v>
      </c>
      <c r="AQ49" s="82">
        <f>SUMPRODUCT(--('Game 1'!$BS$34:$BS$43=$AB49),('Game 1'!CK$34:CK$43))+SUMPRODUCT(--('Game 2'!$BS$34:$BS$43=$AB49),('Game 2'!CK$34:CK$43))+SUMPRODUCT(--('Game 3'!$BS$34:$BS$43=$AB49),('Game 3'!CK$34:CK$43))+SUMPRODUCT(--('Game 4'!$BS$34:$BS$43=$AB49),('Game 4'!CK$34:CK$43))+SUMPRODUCT(--('Game 5'!$BS$34:$BS$43=$AB49),('Game 5'!CK$34:CK$43))</f>
        <v>0</v>
      </c>
      <c r="AR49" s="82">
        <f>SUMPRODUCT(--('Game 1'!$BS$34:$BS$43=$AB49),('Game 1'!CL$34:CL$43))+SUMPRODUCT(--('Game 2'!$BS$34:$BS$43=$AB49),('Game 2'!CL$34:CL$43))+SUMPRODUCT(--('Game 3'!$BS$34:$BS$43=$AB49),('Game 3'!CL$34:CL$43))+SUMPRODUCT(--('Game 4'!$BS$34:$BS$43=$AB49),('Game 4'!CL$34:CL$43))+SUMPRODUCT(--('Game 5'!$BS$34:$BS$43=$AB49),('Game 5'!CL$34:CL$43))</f>
        <v>0</v>
      </c>
      <c r="AS49" s="82">
        <f>SUMPRODUCT(--('Game 1'!$BS$34:$BS$43=$AB49),('Game 1'!CM$34:CM$43))+SUMPRODUCT(--('Game 2'!$BS$34:$BS$43=$AB49),('Game 2'!CM$34:CM$43))+SUMPRODUCT(--('Game 3'!$BS$34:$BS$43=$AB49),('Game 3'!CM$34:CM$43))+SUMPRODUCT(--('Game 4'!$BS$34:$BS$43=$AB49),('Game 4'!CM$34:CM$43))+SUMPRODUCT(--('Game 5'!$BS$34:$BS$43=$AB49),('Game 5'!CM$34:CM$43))</f>
        <v>0</v>
      </c>
      <c r="AT49" s="82">
        <f>SUMPRODUCT(--('Game 1'!$BS$34:$BS$43=$AB49),('Game 1'!CN$34:CN$43))+SUMPRODUCT(--('Game 2'!$BS$34:$BS$43=$AB49),('Game 2'!CN$34:CN$43))+SUMPRODUCT(--('Game 3'!$BS$34:$BS$43=$AB49),('Game 3'!CN$34:CN$43))+SUMPRODUCT(--('Game 4'!$BS$34:$BS$43=$AB49),('Game 4'!CN$34:CN$43))+SUMPRODUCT(--('Game 5'!$BS$34:$BS$43=$AB49),('Game 5'!CN$34:CN$43))</f>
        <v>0</v>
      </c>
      <c r="AU49" s="87" t="str">
        <f t="shared" si="6"/>
        <v/>
      </c>
      <c r="AV49" s="87" t="str">
        <f t="shared" si="7"/>
        <v/>
      </c>
      <c r="AX49" s="187" t="str">
        <f>IF($AP$53&lt;&gt;$K$80,"ERROR&gt; Home pitchers: BB allowed don't = visitor BB","")</f>
        <v/>
      </c>
    </row>
    <row r="50" spans="1:50" ht="10.5" customHeight="1">
      <c r="A50" s="26"/>
      <c r="B50" s="2"/>
      <c r="C50" s="13">
        <f>SUMPRODUCT(--('Game 1'!$B$34:$B$59=$B50),('Game 1'!AY$34:AY$59))+SUMPRODUCT(--('Game 2'!$B$34:$B$59=$B50),('Game 2'!AY$34:AY$59))+SUMPRODUCT(--('Game 3'!$B$34:$B$59=$B50),('Game 3'!AY$34:AY$59))+SUMPRODUCT(--('Game 4'!$B$34:$B$59=$B50),('Game 4'!AY$34:AY$59))+SUMPRODUCT(--('Game 5'!$B$34:$B$59=$B50),('Game 5'!AY$34:AY$59))</f>
        <v>0</v>
      </c>
      <c r="D50" s="13">
        <f>SUMPRODUCT(--('Game 1'!$B$34:$B$59=$B50),('Game 1'!AZ$34:AZ$59))+SUMPRODUCT(--('Game 2'!$B$34:$B$59=$B50),('Game 2'!AZ$34:AZ$59))+SUMPRODUCT(--('Game 3'!$B$34:$B$59=$B50),('Game 3'!AZ$34:AZ$59))+SUMPRODUCT(--('Game 4'!$B$34:$B$59=$B50),('Game 4'!AZ$34:AZ$59))+SUMPRODUCT(--('Game 5'!$B$34:$B$59=$B50),('Game 5'!AZ$34:AZ$59))</f>
        <v>0</v>
      </c>
      <c r="E50" s="13">
        <f>SUMPRODUCT(--('Game 1'!$B$34:$B$59=$B50),('Game 1'!BA$34:BA$59))+SUMPRODUCT(--('Game 2'!$B$34:$B$59=$B50),('Game 2'!BA$34:BA$59))+SUMPRODUCT(--('Game 3'!$B$34:$B$59=$B50),('Game 3'!BA$34:BA$59))+SUMPRODUCT(--('Game 4'!$B$34:$B$59=$B50),('Game 4'!BA$34:BA$59))+SUMPRODUCT(--('Game 5'!$B$34:$B$59=$B50),('Game 5'!BA$34:BA$59))</f>
        <v>0</v>
      </c>
      <c r="F50" s="13">
        <f>SUMPRODUCT(--('Game 1'!$B$34:$B$59=$B50),('Game 1'!BB$34:BB$59))+SUMPRODUCT(--('Game 2'!$B$34:$B$59=$B50),('Game 2'!BB$34:BB$59))+SUMPRODUCT(--('Game 3'!$B$34:$B$59=$B50),('Game 3'!BB$34:BB$59))+SUMPRODUCT(--('Game 4'!$B$34:$B$59=$B50),('Game 4'!BB$34:BB$59))+SUMPRODUCT(--('Game 5'!$B$34:$B$59=$B50),('Game 5'!BB$34:BB$59))</f>
        <v>0</v>
      </c>
      <c r="G50" s="13">
        <f>SUMPRODUCT(--('Game 1'!$B$34:$B$59=$B50),('Game 1'!BC$34:BC$59))+SUMPRODUCT(--('Game 2'!$B$34:$B$59=$B50),('Game 2'!BC$34:BC$59))+SUMPRODUCT(--('Game 3'!$B$34:$B$59=$B50),('Game 3'!BC$34:BC$59))+SUMPRODUCT(--('Game 4'!$B$34:$B$59=$B50),('Game 4'!BC$34:BC$59))+SUMPRODUCT(--('Game 5'!$B$34:$B$59=$B50),('Game 5'!BC$34:BC$59))</f>
        <v>0</v>
      </c>
      <c r="H50" s="13">
        <f>SUMPRODUCT(--('Game 1'!$B$34:$B$59=$B50),('Game 1'!BD$34:BD$59))+SUMPRODUCT(--('Game 2'!$B$34:$B$59=$B50),('Game 2'!BD$34:BD$59))+SUMPRODUCT(--('Game 3'!$B$34:$B$59=$B50),('Game 3'!BD$34:BD$59))+SUMPRODUCT(--('Game 4'!$B$34:$B$59=$B50),('Game 4'!BD$34:BD$59))+SUMPRODUCT(--('Game 5'!$B$34:$B$59=$B50),('Game 5'!BD$34:BD$59))</f>
        <v>0</v>
      </c>
      <c r="I50" s="13">
        <f>SUMPRODUCT(--('Game 1'!$B$34:$B$59=$B50),('Game 1'!BE$34:BE$59))+SUMPRODUCT(--('Game 2'!$B$34:$B$59=$B50),('Game 2'!BE$34:BE$59))+SUMPRODUCT(--('Game 3'!$B$34:$B$59=$B50),('Game 3'!BE$34:BE$59))+SUMPRODUCT(--('Game 4'!$B$34:$B$59=$B50),('Game 4'!BE$34:BE$59))+SUMPRODUCT(--('Game 5'!$B$34:$B$59=$B50),('Game 5'!BE$34:BE$59))</f>
        <v>0</v>
      </c>
      <c r="J50" s="89">
        <f>SUMPRODUCT(--('Game 1'!$B$34:$B$59=$B50),('Game 1'!BF$34:BF$59))+SUMPRODUCT(--('Game 2'!$B$34:$B$59=$B50),('Game 2'!BF$34:BF$59))+SUMPRODUCT(--('Game 3'!$B$34:$B$59=$B50),('Game 3'!BF$34:BF$59))+SUMPRODUCT(--('Game 4'!$B$34:$B$59=$B50),('Game 4'!BF$34:BF$59))+SUMPRODUCT(--('Game 5'!$B$34:$B$59=$B50),('Game 5'!BF$34:BF$59))</f>
        <v>0</v>
      </c>
      <c r="K50" s="13">
        <f>SUMPRODUCT(--('Game 1'!$B$34:$B$59=$B50),('Game 1'!BG$34:BG$59))+SUMPRODUCT(--('Game 2'!$B$34:$B$59=$B50),('Game 2'!BG$34:BG$59))+SUMPRODUCT(--('Game 3'!$B$34:$B$59=$B50),('Game 3'!BG$34:BG$59))+SUMPRODUCT(--('Game 4'!$B$34:$B$59=$B50),('Game 4'!BG$34:BG$59))+SUMPRODUCT(--('Game 5'!$B$34:$B$59=$B50),('Game 5'!BG$34:BG$59))</f>
        <v>0</v>
      </c>
      <c r="L50" s="13">
        <f>SUMPRODUCT(--('Game 1'!$B$34:$B$59=$B50),('Game 1'!BH$34:BH$59))+SUMPRODUCT(--('Game 2'!$B$34:$B$59=$B50),('Game 2'!BH$34:BH$59))+SUMPRODUCT(--('Game 3'!$B$34:$B$59=$B50),('Game 3'!BH$34:BH$59))+SUMPRODUCT(--('Game 4'!$B$34:$B$59=$B50),('Game 4'!BH$34:BH$59))+SUMPRODUCT(--('Game 5'!$B$34:$B$59=$B50),('Game 5'!BH$34:BH$59))</f>
        <v>0</v>
      </c>
      <c r="M50" s="13">
        <f>SUMPRODUCT(--('Game 1'!$B$34:$B$59=$B50),('Game 1'!BI$34:BI$59))+SUMPRODUCT(--('Game 2'!$B$34:$B$59=$B50),('Game 2'!BI$34:BI$59))+SUMPRODUCT(--('Game 3'!$B$34:$B$59=$B50),('Game 3'!BI$34:BI$59))+SUMPRODUCT(--('Game 4'!$B$34:$B$59=$B50),('Game 4'!BI$34:BI$59))+SUMPRODUCT(--('Game 5'!$B$34:$B$59=$B50),('Game 5'!BI$34:BI$59))</f>
        <v>0</v>
      </c>
      <c r="N50" s="13">
        <f>SUMPRODUCT(--('Game 1'!$B$34:$B$59=$B50),('Game 1'!BJ$34:BJ$59))+SUMPRODUCT(--('Game 2'!$B$34:$B$59=$B50),('Game 2'!BJ$34:BJ$59))+SUMPRODUCT(--('Game 3'!$B$34:$B$59=$B50),('Game 3'!BJ$34:BJ$59))+SUMPRODUCT(--('Game 4'!$B$34:$B$59=$B50),('Game 4'!BJ$34:BJ$59))+SUMPRODUCT(--('Game 5'!$B$34:$B$59=$B50),('Game 5'!BJ$34:BJ$59))</f>
        <v>0</v>
      </c>
      <c r="O50" s="13">
        <f>SUMPRODUCT(--('Game 1'!$B$34:$B$59=$B50),('Game 1'!BK$34:BK$59))+SUMPRODUCT(--('Game 2'!$B$34:$B$59=$B50),('Game 2'!BK$34:BK$59))+SUMPRODUCT(--('Game 3'!$B$34:$B$59=$B50),('Game 3'!BK$34:BK$59))+SUMPRODUCT(--('Game 4'!$B$34:$B$59=$B50),('Game 4'!BK$34:BK$59))+SUMPRODUCT(--('Game 5'!$B$34:$B$59=$B50),('Game 5'!BK$34:BK$59))</f>
        <v>0</v>
      </c>
      <c r="P50" s="13">
        <f>SUMPRODUCT(--('Game 1'!$B$34:$B$59=$B50),('Game 1'!BL$34:BL$59))+SUMPRODUCT(--('Game 2'!$B$34:$B$59=$B50),('Game 2'!BL$34:BL$59))+SUMPRODUCT(--('Game 3'!$B$34:$B$59=$B50),('Game 3'!BL$34:BL$59))+SUMPRODUCT(--('Game 4'!$B$34:$B$59=$B50),('Game 4'!BL$34:BL$59))+SUMPRODUCT(--('Game 5'!$B$34:$B$59=$B50),('Game 5'!BL$34:BL$59))</f>
        <v>0</v>
      </c>
      <c r="Q50" s="13">
        <f>SUMPRODUCT(--('Game 1'!$B$34:$B$59=$B50),('Game 1'!BM$34:BM$59))+SUMPRODUCT(--('Game 2'!$B$34:$B$59=$B50),('Game 2'!BM$34:BM$59))+SUMPRODUCT(--('Game 3'!$B$34:$B$59=$B50),('Game 3'!BM$34:BM$59))+SUMPRODUCT(--('Game 4'!$B$34:$B$59=$B50),('Game 4'!BM$34:BM$59))+SUMPRODUCT(--('Game 5'!$B$34:$B$59=$B50),('Game 5'!BM$34:BM$59))</f>
        <v>0</v>
      </c>
      <c r="R50" s="13">
        <f>SUMPRODUCT(--('Game 1'!$B$34:$B$59=$B50),('Game 1'!BN$34:BN$59))+SUMPRODUCT(--('Game 2'!$B$34:$B$59=$B50),('Game 2'!BN$34:BN$59))+SUMPRODUCT(--('Game 3'!$B$34:$B$59=$B50),('Game 3'!BN$34:BN$59))+SUMPRODUCT(--('Game 4'!$B$34:$B$59=$B50),('Game 4'!BN$34:BN$59))+SUMPRODUCT(--('Game 5'!$B$34:$B$59=$B50),('Game 5'!BN$34:BN$59))</f>
        <v>0</v>
      </c>
      <c r="S50" s="13">
        <f>SUMPRODUCT(--('Game 1'!$B$34:$B$59=$B50),('Game 1'!BO$34:BO$59))+SUMPRODUCT(--('Game 2'!$B$34:$B$59=$B50),('Game 2'!BO$34:BO$59))+SUMPRODUCT(--('Game 3'!$B$34:$B$59=$B50),('Game 3'!BO$34:BO$59))+SUMPRODUCT(--('Game 4'!$B$34:$B$59=$B50),('Game 4'!BO$34:BO$59))+SUMPRODUCT(--('Game 5'!$B$34:$B$59=$B50),('Game 5'!BO$34:BO$59))</f>
        <v>0</v>
      </c>
      <c r="T50" s="80" t="str">
        <f t="shared" si="0"/>
        <v/>
      </c>
      <c r="U50" s="80" t="str">
        <f t="shared" si="1"/>
        <v/>
      </c>
      <c r="V50" s="80" t="str">
        <f t="shared" si="2"/>
        <v/>
      </c>
      <c r="W50" s="3"/>
      <c r="X50" s="76">
        <f t="shared" si="3"/>
        <v>0</v>
      </c>
      <c r="Y50" s="76">
        <f t="shared" si="4"/>
        <v>0</v>
      </c>
      <c r="Z50" s="77">
        <f t="shared" si="5"/>
        <v>0</v>
      </c>
      <c r="AB50" s="7"/>
      <c r="AC50" s="82">
        <f>SUMPRODUCT(--('Game 1'!$BS$34:$BS$43=$AB50),('Game 1'!BW$34:BW$43))+SUMPRODUCT(--('Game 2'!$BS$34:$BS$43=$AB50),('Game 2'!BW$34:BW$43))+SUMPRODUCT(--('Game 3'!$BS$34:$BS$43=$AB50),('Game 3'!BW$34:BW$43))+SUMPRODUCT(--('Game 4'!$BS$34:$BS$43=$AB50),('Game 4'!BW$34:BW$43))+SUMPRODUCT(--('Game 5'!$BS$34:$BS$43=$AB50),('Game 5'!BW$34:BW$43))</f>
        <v>0</v>
      </c>
      <c r="AD50" s="82">
        <f>SUMPRODUCT(--('Game 1'!$BS$34:$BS$43=$AB50),('Game 1'!BX$34:BX$43))+SUMPRODUCT(--('Game 2'!$BS$34:$BS$43=$AB50),('Game 2'!BX$34:BX$43))+SUMPRODUCT(--('Game 3'!$BS$34:$BS$43=$AB50),('Game 3'!BX$34:BX$43))+SUMPRODUCT(--('Game 4'!$BS$34:$BS$43=$AB50),('Game 4'!BX$34:BX$43))+SUMPRODUCT(--('Game 5'!$BS$34:$BS$43=$AB50),('Game 5'!BX$34:BX$43))</f>
        <v>0</v>
      </c>
      <c r="AE50" s="82">
        <f>SUMPRODUCT(--('Game 1'!$BS$34:$BS$43=$AB50),('Game 1'!BY$34:BY$43))+SUMPRODUCT(--('Game 2'!$BS$34:$BS$43=$AB50),('Game 2'!BY$34:BY$43))+SUMPRODUCT(--('Game 3'!$BS$34:$BS$43=$AB50),('Game 3'!BY$34:BY$43))+SUMPRODUCT(--('Game 4'!$BS$34:$BS$43=$AB50),('Game 4'!BY$34:BY$43))+SUMPRODUCT(--('Game 5'!$BS$34:$BS$43=$AB50),('Game 5'!BY$34:BY$43))</f>
        <v>0</v>
      </c>
      <c r="AF50" s="82">
        <f>SUMPRODUCT(--('Game 1'!$BS$34:$BS$43=$AB50),('Game 1'!BZ$34:BZ$43))+SUMPRODUCT(--('Game 2'!$BS$34:$BS$43=$AB50),('Game 2'!BZ$34:BZ$43))+SUMPRODUCT(--('Game 3'!$BS$34:$BS$43=$AB50),('Game 3'!BZ$34:BZ$43))+SUMPRODUCT(--('Game 4'!$BS$34:$BS$43=$AB50),('Game 4'!BZ$34:BZ$43))+SUMPRODUCT(--('Game 5'!$BS$34:$BS$43=$AB50),('Game 5'!BZ$34:BZ$43))</f>
        <v>0</v>
      </c>
      <c r="AG50" s="82">
        <f>SUMPRODUCT(--('Game 1'!$BS$34:$BS$43=$AB50),('Game 1'!CA$34:CA$43))+SUMPRODUCT(--('Game 2'!$BS$34:$BS$43=$AB50),('Game 2'!CA$34:CA$43))+SUMPRODUCT(--('Game 3'!$BS$34:$BS$43=$AB50),('Game 3'!CA$34:CA$43))+SUMPRODUCT(--('Game 4'!$BS$34:$BS$43=$AB50),('Game 4'!CA$34:CA$43))+SUMPRODUCT(--('Game 5'!$BS$34:$BS$43=$AB50),('Game 5'!CA$34:CA$43))</f>
        <v>0</v>
      </c>
      <c r="AH50" s="74">
        <f>SUMPRODUCT(--('Game 1'!$BS$34:$BS$43=$AB50),('Game 1'!CB$34:CB$43))+SUMPRODUCT(--('Game 2'!$BS$34:$BS$43=$AB50),('Game 2'!CB$34:CB$43))+SUMPRODUCT(--('Game 3'!$BS$34:$BS$43=$AB50),('Game 3'!CB$34:CB$43))+SUMPRODUCT(--('Game 4'!$BS$34:$BS$43=$AB50),('Game 4'!CB$34:CB$43))+SUMPRODUCT(--('Game 5'!$BS$34:$BS$43=$AB50),('Game 5'!CB$34:CB$43))</f>
        <v>0</v>
      </c>
      <c r="AI50" s="74">
        <f>SUMPRODUCT(--('Game 1'!$BS$34:$BS$43=$AB50),('Game 1'!CC$34:CC$43))+SUMPRODUCT(--('Game 2'!$BS$34:$BS$43=$AB50),('Game 2'!CC$34:CC$43))+SUMPRODUCT(--('Game 3'!$BS$34:$BS$43=$AB50),('Game 3'!CC$34:CC$43))+SUMPRODUCT(--('Game 4'!$BS$34:$BS$43=$AB50),('Game 4'!CC$34:CC$43))+SUMPRODUCT(--('Game 5'!$BS$34:$BS$43=$AB50),('Game 5'!CC$34:CC$43))</f>
        <v>0</v>
      </c>
      <c r="AJ50" s="91">
        <f>SUMPRODUCT(--('Game 1'!$BS$34:$BS$43=$AB50),('Game 1'!CD$34:CD$43))+SUMPRODUCT(--('Game 2'!$BS$34:$BS$43=$AB50),('Game 2'!CD$34:CD$43))+SUMPRODUCT(--('Game 3'!$BS$34:$BS$43=$AB50),('Game 3'!CD$34:CD$43))+SUMPRODUCT(--('Game 4'!$BS$34:$BS$43=$AB50),('Game 4'!CD$34:CD$43))+SUMPRODUCT(--('Game 5'!$BS$34:$BS$43=$AB50),('Game 5'!CD$34:CD$43))</f>
        <v>0</v>
      </c>
      <c r="AK50" s="125">
        <f>SUMPRODUCT(--('Game 1'!$BS$34:$BS$43=$AB50),('Game 1'!CE$34:CE$43))+SUMPRODUCT(--('Game 2'!$BS$34:$BS$43=$AB50),('Game 2'!CE$34:CE$43))+SUMPRODUCT(--('Game 3'!$BS$34:$BS$43=$AB50),('Game 3'!CE$34:CE$43))+SUMPRODUCT(--('Game 4'!$BS$34:$BS$43=$AB50),('Game 4'!CE$34:CE$43))+SUMPRODUCT(--('Game 5'!$BS$34:$BS$43=$AB50),('Game 5'!CE$34:CE$43))</f>
        <v>0</v>
      </c>
      <c r="AL50" s="82">
        <f>SUMPRODUCT(--('Game 1'!$BS$34:$BS$43=$AB50),('Game 1'!CF$34:CF$43))+SUMPRODUCT(--('Game 2'!$BS$34:$BS$43=$AB50),('Game 2'!CF$34:CF$43))+SUMPRODUCT(--('Game 3'!$BS$34:$BS$43=$AB50),('Game 3'!CF$34:CF$43))+SUMPRODUCT(--('Game 4'!$BS$34:$BS$43=$AB50),('Game 4'!CF$34:CF$43))+SUMPRODUCT(--('Game 5'!$BS$34:$BS$43=$AB50),('Game 5'!CF$34:CF$43))</f>
        <v>0</v>
      </c>
      <c r="AM50" s="82">
        <f>SUMPRODUCT(--('Game 1'!$BS$34:$BS$43=$AB50),('Game 1'!CG$34:CG$43))+SUMPRODUCT(--('Game 2'!$BS$34:$BS$43=$AB50),('Game 2'!CG$34:CG$43))+SUMPRODUCT(--('Game 3'!$BS$34:$BS$43=$AB50),('Game 3'!CG$34:CG$43))+SUMPRODUCT(--('Game 4'!$BS$34:$BS$43=$AB50),('Game 4'!CG$34:CG$43))+SUMPRODUCT(--('Game 5'!$BS$34:$BS$43=$AB50),('Game 5'!CG$34:CG$43))</f>
        <v>0</v>
      </c>
      <c r="AN50" s="82">
        <f>SUMPRODUCT(--('Game 1'!$BS$34:$BS$43=$AB50),('Game 1'!CH$34:CH$43))+SUMPRODUCT(--('Game 2'!$BS$34:$BS$43=$AB50),('Game 2'!CH$34:CH$43))+SUMPRODUCT(--('Game 3'!$BS$34:$BS$43=$AB50),('Game 3'!CH$34:CH$43))+SUMPRODUCT(--('Game 4'!$BS$34:$BS$43=$AB50),('Game 4'!CH$34:CH$43))+SUMPRODUCT(--('Game 5'!$BS$34:$BS$43=$AB50),('Game 5'!CH$34:CH$43))</f>
        <v>0</v>
      </c>
      <c r="AO50" s="82">
        <f>SUMPRODUCT(--('Game 1'!$BS$34:$BS$43=$AB50),('Game 1'!CI$34:CI$43))+SUMPRODUCT(--('Game 2'!$BS$34:$BS$43=$AB50),('Game 2'!CI$34:CI$43))+SUMPRODUCT(--('Game 3'!$BS$34:$BS$43=$AB50),('Game 3'!CI$34:CI$43))+SUMPRODUCT(--('Game 4'!$BS$34:$BS$43=$AB50),('Game 4'!CI$34:CI$43))+SUMPRODUCT(--('Game 5'!$BS$34:$BS$43=$AB50),('Game 5'!CI$34:CI$43))</f>
        <v>0</v>
      </c>
      <c r="AP50" s="82">
        <f>SUMPRODUCT(--('Game 1'!$BS$34:$BS$43=$AB50),('Game 1'!CJ$34:CJ$43))+SUMPRODUCT(--('Game 2'!$BS$34:$BS$43=$AB50),('Game 2'!CJ$34:CJ$43))+SUMPRODUCT(--('Game 3'!$BS$34:$BS$43=$AB50),('Game 3'!CJ$34:CJ$43))+SUMPRODUCT(--('Game 4'!$BS$34:$BS$43=$AB50),('Game 4'!CJ$34:CJ$43))+SUMPRODUCT(--('Game 5'!$BS$34:$BS$43=$AB50),('Game 5'!CJ$34:CJ$43))</f>
        <v>0</v>
      </c>
      <c r="AQ50" s="82">
        <f>SUMPRODUCT(--('Game 1'!$BS$34:$BS$43=$AB50),('Game 1'!CK$34:CK$43))+SUMPRODUCT(--('Game 2'!$BS$34:$BS$43=$AB50),('Game 2'!CK$34:CK$43))+SUMPRODUCT(--('Game 3'!$BS$34:$BS$43=$AB50),('Game 3'!CK$34:CK$43))+SUMPRODUCT(--('Game 4'!$BS$34:$BS$43=$AB50),('Game 4'!CK$34:CK$43))+SUMPRODUCT(--('Game 5'!$BS$34:$BS$43=$AB50),('Game 5'!CK$34:CK$43))</f>
        <v>0</v>
      </c>
      <c r="AR50" s="82">
        <f>SUMPRODUCT(--('Game 1'!$BS$34:$BS$43=$AB50),('Game 1'!CL$34:CL$43))+SUMPRODUCT(--('Game 2'!$BS$34:$BS$43=$AB50),('Game 2'!CL$34:CL$43))+SUMPRODUCT(--('Game 3'!$BS$34:$BS$43=$AB50),('Game 3'!CL$34:CL$43))+SUMPRODUCT(--('Game 4'!$BS$34:$BS$43=$AB50),('Game 4'!CL$34:CL$43))+SUMPRODUCT(--('Game 5'!$BS$34:$BS$43=$AB50),('Game 5'!CL$34:CL$43))</f>
        <v>0</v>
      </c>
      <c r="AS50" s="82">
        <f>SUMPRODUCT(--('Game 1'!$BS$34:$BS$43=$AB50),('Game 1'!CM$34:CM$43))+SUMPRODUCT(--('Game 2'!$BS$34:$BS$43=$AB50),('Game 2'!CM$34:CM$43))+SUMPRODUCT(--('Game 3'!$BS$34:$BS$43=$AB50),('Game 3'!CM$34:CM$43))+SUMPRODUCT(--('Game 4'!$BS$34:$BS$43=$AB50),('Game 4'!CM$34:CM$43))+SUMPRODUCT(--('Game 5'!$BS$34:$BS$43=$AB50),('Game 5'!CM$34:CM$43))</f>
        <v>0</v>
      </c>
      <c r="AT50" s="82">
        <f>SUMPRODUCT(--('Game 1'!$BS$34:$BS$43=$AB50),('Game 1'!CN$34:CN$43))+SUMPRODUCT(--('Game 2'!$BS$34:$BS$43=$AB50),('Game 2'!CN$34:CN$43))+SUMPRODUCT(--('Game 3'!$BS$34:$BS$43=$AB50),('Game 3'!CN$34:CN$43))+SUMPRODUCT(--('Game 4'!$BS$34:$BS$43=$AB50),('Game 4'!CN$34:CN$43))+SUMPRODUCT(--('Game 5'!$BS$34:$BS$43=$AB50),('Game 5'!CN$34:CN$43))</f>
        <v>0</v>
      </c>
      <c r="AU50" s="87" t="str">
        <f t="shared" si="6"/>
        <v/>
      </c>
      <c r="AV50" s="87" t="str">
        <f t="shared" si="7"/>
        <v/>
      </c>
      <c r="AX50" s="187" t="str">
        <f>IF($AQ$53&lt;&gt;$L$80,"ERROR&gt; Home pitchers: k's don't = visitor k's","")</f>
        <v/>
      </c>
    </row>
    <row r="51" spans="1:50" ht="10.5" customHeight="1">
      <c r="A51" s="26"/>
      <c r="B51" s="2"/>
      <c r="C51" s="13">
        <f>SUMPRODUCT(--('Game 1'!$B$34:$B$59=$B51),('Game 1'!AY$34:AY$59))+SUMPRODUCT(--('Game 2'!$B$34:$B$59=$B51),('Game 2'!AY$34:AY$59))+SUMPRODUCT(--('Game 3'!$B$34:$B$59=$B51),('Game 3'!AY$34:AY$59))+SUMPRODUCT(--('Game 4'!$B$34:$B$59=$B51),('Game 4'!AY$34:AY$59))+SUMPRODUCT(--('Game 5'!$B$34:$B$59=$B51),('Game 5'!AY$34:AY$59))</f>
        <v>0</v>
      </c>
      <c r="D51" s="13">
        <f>SUMPRODUCT(--('Game 1'!$B$34:$B$59=$B51),('Game 1'!AZ$34:AZ$59))+SUMPRODUCT(--('Game 2'!$B$34:$B$59=$B51),('Game 2'!AZ$34:AZ$59))+SUMPRODUCT(--('Game 3'!$B$34:$B$59=$B51),('Game 3'!AZ$34:AZ$59))+SUMPRODUCT(--('Game 4'!$B$34:$B$59=$B51),('Game 4'!AZ$34:AZ$59))+SUMPRODUCT(--('Game 5'!$B$34:$B$59=$B51),('Game 5'!AZ$34:AZ$59))</f>
        <v>0</v>
      </c>
      <c r="E51" s="13">
        <f>SUMPRODUCT(--('Game 1'!$B$34:$B$59=$B51),('Game 1'!BA$34:BA$59))+SUMPRODUCT(--('Game 2'!$B$34:$B$59=$B51),('Game 2'!BA$34:BA$59))+SUMPRODUCT(--('Game 3'!$B$34:$B$59=$B51),('Game 3'!BA$34:BA$59))+SUMPRODUCT(--('Game 4'!$B$34:$B$59=$B51),('Game 4'!BA$34:BA$59))+SUMPRODUCT(--('Game 5'!$B$34:$B$59=$B51),('Game 5'!BA$34:BA$59))</f>
        <v>0</v>
      </c>
      <c r="F51" s="13">
        <f>SUMPRODUCT(--('Game 1'!$B$34:$B$59=$B51),('Game 1'!BB$34:BB$59))+SUMPRODUCT(--('Game 2'!$B$34:$B$59=$B51),('Game 2'!BB$34:BB$59))+SUMPRODUCT(--('Game 3'!$B$34:$B$59=$B51),('Game 3'!BB$34:BB$59))+SUMPRODUCT(--('Game 4'!$B$34:$B$59=$B51),('Game 4'!BB$34:BB$59))+SUMPRODUCT(--('Game 5'!$B$34:$B$59=$B51),('Game 5'!BB$34:BB$59))</f>
        <v>0</v>
      </c>
      <c r="G51" s="13">
        <f>SUMPRODUCT(--('Game 1'!$B$34:$B$59=$B51),('Game 1'!BC$34:BC$59))+SUMPRODUCT(--('Game 2'!$B$34:$B$59=$B51),('Game 2'!BC$34:BC$59))+SUMPRODUCT(--('Game 3'!$B$34:$B$59=$B51),('Game 3'!BC$34:BC$59))+SUMPRODUCT(--('Game 4'!$B$34:$B$59=$B51),('Game 4'!BC$34:BC$59))+SUMPRODUCT(--('Game 5'!$B$34:$B$59=$B51),('Game 5'!BC$34:BC$59))</f>
        <v>0</v>
      </c>
      <c r="H51" s="13">
        <f>SUMPRODUCT(--('Game 1'!$B$34:$B$59=$B51),('Game 1'!BD$34:BD$59))+SUMPRODUCT(--('Game 2'!$B$34:$B$59=$B51),('Game 2'!BD$34:BD$59))+SUMPRODUCT(--('Game 3'!$B$34:$B$59=$B51),('Game 3'!BD$34:BD$59))+SUMPRODUCT(--('Game 4'!$B$34:$B$59=$B51),('Game 4'!BD$34:BD$59))+SUMPRODUCT(--('Game 5'!$B$34:$B$59=$B51),('Game 5'!BD$34:BD$59))</f>
        <v>0</v>
      </c>
      <c r="I51" s="13">
        <f>SUMPRODUCT(--('Game 1'!$B$34:$B$59=$B51),('Game 1'!BE$34:BE$59))+SUMPRODUCT(--('Game 2'!$B$34:$B$59=$B51),('Game 2'!BE$34:BE$59))+SUMPRODUCT(--('Game 3'!$B$34:$B$59=$B51),('Game 3'!BE$34:BE$59))+SUMPRODUCT(--('Game 4'!$B$34:$B$59=$B51),('Game 4'!BE$34:BE$59))+SUMPRODUCT(--('Game 5'!$B$34:$B$59=$B51),('Game 5'!BE$34:BE$59))</f>
        <v>0</v>
      </c>
      <c r="J51" s="89">
        <f>SUMPRODUCT(--('Game 1'!$B$34:$B$59=$B51),('Game 1'!BF$34:BF$59))+SUMPRODUCT(--('Game 2'!$B$34:$B$59=$B51),('Game 2'!BF$34:BF$59))+SUMPRODUCT(--('Game 3'!$B$34:$B$59=$B51),('Game 3'!BF$34:BF$59))+SUMPRODUCT(--('Game 4'!$B$34:$B$59=$B51),('Game 4'!BF$34:BF$59))+SUMPRODUCT(--('Game 5'!$B$34:$B$59=$B51),('Game 5'!BF$34:BF$59))</f>
        <v>0</v>
      </c>
      <c r="K51" s="13">
        <f>SUMPRODUCT(--('Game 1'!$B$34:$B$59=$B51),('Game 1'!BG$34:BG$59))+SUMPRODUCT(--('Game 2'!$B$34:$B$59=$B51),('Game 2'!BG$34:BG$59))+SUMPRODUCT(--('Game 3'!$B$34:$B$59=$B51),('Game 3'!BG$34:BG$59))+SUMPRODUCT(--('Game 4'!$B$34:$B$59=$B51),('Game 4'!BG$34:BG$59))+SUMPRODUCT(--('Game 5'!$B$34:$B$59=$B51),('Game 5'!BG$34:BG$59))</f>
        <v>0</v>
      </c>
      <c r="L51" s="13">
        <f>SUMPRODUCT(--('Game 1'!$B$34:$B$59=$B51),('Game 1'!BH$34:BH$59))+SUMPRODUCT(--('Game 2'!$B$34:$B$59=$B51),('Game 2'!BH$34:BH$59))+SUMPRODUCT(--('Game 3'!$B$34:$B$59=$B51),('Game 3'!BH$34:BH$59))+SUMPRODUCT(--('Game 4'!$B$34:$B$59=$B51),('Game 4'!BH$34:BH$59))+SUMPRODUCT(--('Game 5'!$B$34:$B$59=$B51),('Game 5'!BH$34:BH$59))</f>
        <v>0</v>
      </c>
      <c r="M51" s="13">
        <f>SUMPRODUCT(--('Game 1'!$B$34:$B$59=$B51),('Game 1'!BI$34:BI$59))+SUMPRODUCT(--('Game 2'!$B$34:$B$59=$B51),('Game 2'!BI$34:BI$59))+SUMPRODUCT(--('Game 3'!$B$34:$B$59=$B51),('Game 3'!BI$34:BI$59))+SUMPRODUCT(--('Game 4'!$B$34:$B$59=$B51),('Game 4'!BI$34:BI$59))+SUMPRODUCT(--('Game 5'!$B$34:$B$59=$B51),('Game 5'!BI$34:BI$59))</f>
        <v>0</v>
      </c>
      <c r="N51" s="13">
        <f>SUMPRODUCT(--('Game 1'!$B$34:$B$59=$B51),('Game 1'!BJ$34:BJ$59))+SUMPRODUCT(--('Game 2'!$B$34:$B$59=$B51),('Game 2'!BJ$34:BJ$59))+SUMPRODUCT(--('Game 3'!$B$34:$B$59=$B51),('Game 3'!BJ$34:BJ$59))+SUMPRODUCT(--('Game 4'!$B$34:$B$59=$B51),('Game 4'!BJ$34:BJ$59))+SUMPRODUCT(--('Game 5'!$B$34:$B$59=$B51),('Game 5'!BJ$34:BJ$59))</f>
        <v>0</v>
      </c>
      <c r="O51" s="13">
        <f>SUMPRODUCT(--('Game 1'!$B$34:$B$59=$B51),('Game 1'!BK$34:BK$59))+SUMPRODUCT(--('Game 2'!$B$34:$B$59=$B51),('Game 2'!BK$34:BK$59))+SUMPRODUCT(--('Game 3'!$B$34:$B$59=$B51),('Game 3'!BK$34:BK$59))+SUMPRODUCT(--('Game 4'!$B$34:$B$59=$B51),('Game 4'!BK$34:BK$59))+SUMPRODUCT(--('Game 5'!$B$34:$B$59=$B51),('Game 5'!BK$34:BK$59))</f>
        <v>0</v>
      </c>
      <c r="P51" s="13">
        <f>SUMPRODUCT(--('Game 1'!$B$34:$B$59=$B51),('Game 1'!BL$34:BL$59))+SUMPRODUCT(--('Game 2'!$B$34:$B$59=$B51),('Game 2'!BL$34:BL$59))+SUMPRODUCT(--('Game 3'!$B$34:$B$59=$B51),('Game 3'!BL$34:BL$59))+SUMPRODUCT(--('Game 4'!$B$34:$B$59=$B51),('Game 4'!BL$34:BL$59))+SUMPRODUCT(--('Game 5'!$B$34:$B$59=$B51),('Game 5'!BL$34:BL$59))</f>
        <v>0</v>
      </c>
      <c r="Q51" s="13">
        <f>SUMPRODUCT(--('Game 1'!$B$34:$B$59=$B51),('Game 1'!BM$34:BM$59))+SUMPRODUCT(--('Game 2'!$B$34:$B$59=$B51),('Game 2'!BM$34:BM$59))+SUMPRODUCT(--('Game 3'!$B$34:$B$59=$B51),('Game 3'!BM$34:BM$59))+SUMPRODUCT(--('Game 4'!$B$34:$B$59=$B51),('Game 4'!BM$34:BM$59))+SUMPRODUCT(--('Game 5'!$B$34:$B$59=$B51),('Game 5'!BM$34:BM$59))</f>
        <v>0</v>
      </c>
      <c r="R51" s="13">
        <f>SUMPRODUCT(--('Game 1'!$B$34:$B$59=$B51),('Game 1'!BN$34:BN$59))+SUMPRODUCT(--('Game 2'!$B$34:$B$59=$B51),('Game 2'!BN$34:BN$59))+SUMPRODUCT(--('Game 3'!$B$34:$B$59=$B51),('Game 3'!BN$34:BN$59))+SUMPRODUCT(--('Game 4'!$B$34:$B$59=$B51),('Game 4'!BN$34:BN$59))+SUMPRODUCT(--('Game 5'!$B$34:$B$59=$B51),('Game 5'!BN$34:BN$59))</f>
        <v>0</v>
      </c>
      <c r="S51" s="13">
        <f>SUMPRODUCT(--('Game 1'!$B$34:$B$59=$B51),('Game 1'!BO$34:BO$59))+SUMPRODUCT(--('Game 2'!$B$34:$B$59=$B51),('Game 2'!BO$34:BO$59))+SUMPRODUCT(--('Game 3'!$B$34:$B$59=$B51),('Game 3'!BO$34:BO$59))+SUMPRODUCT(--('Game 4'!$B$34:$B$59=$B51),('Game 4'!BO$34:BO$59))+SUMPRODUCT(--('Game 5'!$B$34:$B$59=$B51),('Game 5'!BO$34:BO$59))</f>
        <v>0</v>
      </c>
      <c r="T51" s="80" t="str">
        <f t="shared" si="0"/>
        <v/>
      </c>
      <c r="U51" s="80" t="str">
        <f t="shared" si="1"/>
        <v/>
      </c>
      <c r="V51" s="80" t="str">
        <f t="shared" si="2"/>
        <v/>
      </c>
      <c r="W51" s="3"/>
      <c r="X51" s="76">
        <f t="shared" si="3"/>
        <v>0</v>
      </c>
      <c r="Y51" s="76">
        <f t="shared" si="4"/>
        <v>0</v>
      </c>
      <c r="Z51" s="77">
        <f t="shared" si="5"/>
        <v>0</v>
      </c>
      <c r="AB51" s="7"/>
      <c r="AC51" s="82">
        <f>SUMPRODUCT(--('Game 1'!$BS$34:$BS$43=$AB51),('Game 1'!BW$34:BW$43))+SUMPRODUCT(--('Game 2'!$BS$34:$BS$43=$AB51),('Game 2'!BW$34:BW$43))+SUMPRODUCT(--('Game 3'!$BS$34:$BS$43=$AB51),('Game 3'!BW$34:BW$43))+SUMPRODUCT(--('Game 4'!$BS$34:$BS$43=$AB51),('Game 4'!BW$34:BW$43))+SUMPRODUCT(--('Game 5'!$BS$34:$BS$43=$AB51),('Game 5'!BW$34:BW$43))</f>
        <v>0</v>
      </c>
      <c r="AD51" s="82">
        <f>SUMPRODUCT(--('Game 1'!$BS$34:$BS$43=$AB51),('Game 1'!BX$34:BX$43))+SUMPRODUCT(--('Game 2'!$BS$34:$BS$43=$AB51),('Game 2'!BX$34:BX$43))+SUMPRODUCT(--('Game 3'!$BS$34:$BS$43=$AB51),('Game 3'!BX$34:BX$43))+SUMPRODUCT(--('Game 4'!$BS$34:$BS$43=$AB51),('Game 4'!BX$34:BX$43))+SUMPRODUCT(--('Game 5'!$BS$34:$BS$43=$AB51),('Game 5'!BX$34:BX$43))</f>
        <v>0</v>
      </c>
      <c r="AE51" s="82">
        <f>SUMPRODUCT(--('Game 1'!$BS$34:$BS$43=$AB51),('Game 1'!BY$34:BY$43))+SUMPRODUCT(--('Game 2'!$BS$34:$BS$43=$AB51),('Game 2'!BY$34:BY$43))+SUMPRODUCT(--('Game 3'!$BS$34:$BS$43=$AB51),('Game 3'!BY$34:BY$43))+SUMPRODUCT(--('Game 4'!$BS$34:$BS$43=$AB51),('Game 4'!BY$34:BY$43))+SUMPRODUCT(--('Game 5'!$BS$34:$BS$43=$AB51),('Game 5'!BY$34:BY$43))</f>
        <v>0</v>
      </c>
      <c r="AF51" s="82">
        <f>SUMPRODUCT(--('Game 1'!$BS$34:$BS$43=$AB51),('Game 1'!BZ$34:BZ$43))+SUMPRODUCT(--('Game 2'!$BS$34:$BS$43=$AB51),('Game 2'!BZ$34:BZ$43))+SUMPRODUCT(--('Game 3'!$BS$34:$BS$43=$AB51),('Game 3'!BZ$34:BZ$43))+SUMPRODUCT(--('Game 4'!$BS$34:$BS$43=$AB51),('Game 4'!BZ$34:BZ$43))+SUMPRODUCT(--('Game 5'!$BS$34:$BS$43=$AB51),('Game 5'!BZ$34:BZ$43))</f>
        <v>0</v>
      </c>
      <c r="AG51" s="82">
        <f>SUMPRODUCT(--('Game 1'!$BS$34:$BS$43=$AB51),('Game 1'!CA$34:CA$43))+SUMPRODUCT(--('Game 2'!$BS$34:$BS$43=$AB51),('Game 2'!CA$34:CA$43))+SUMPRODUCT(--('Game 3'!$BS$34:$BS$43=$AB51),('Game 3'!CA$34:CA$43))+SUMPRODUCT(--('Game 4'!$BS$34:$BS$43=$AB51),('Game 4'!CA$34:CA$43))+SUMPRODUCT(--('Game 5'!$BS$34:$BS$43=$AB51),('Game 5'!CA$34:CA$43))</f>
        <v>0</v>
      </c>
      <c r="AH51" s="74">
        <f>SUMPRODUCT(--('Game 1'!$BS$34:$BS$43=$AB51),('Game 1'!CB$34:CB$43))+SUMPRODUCT(--('Game 2'!$BS$34:$BS$43=$AB51),('Game 2'!CB$34:CB$43))+SUMPRODUCT(--('Game 3'!$BS$34:$BS$43=$AB51),('Game 3'!CB$34:CB$43))+SUMPRODUCT(--('Game 4'!$BS$34:$BS$43=$AB51),('Game 4'!CB$34:CB$43))+SUMPRODUCT(--('Game 5'!$BS$34:$BS$43=$AB51),('Game 5'!CB$34:CB$43))</f>
        <v>0</v>
      </c>
      <c r="AI51" s="74">
        <f>SUMPRODUCT(--('Game 1'!$BS$34:$BS$43=$AB51),('Game 1'!CC$34:CC$43))+SUMPRODUCT(--('Game 2'!$BS$34:$BS$43=$AB51),('Game 2'!CC$34:CC$43))+SUMPRODUCT(--('Game 3'!$BS$34:$BS$43=$AB51),('Game 3'!CC$34:CC$43))+SUMPRODUCT(--('Game 4'!$BS$34:$BS$43=$AB51),('Game 4'!CC$34:CC$43))+SUMPRODUCT(--('Game 5'!$BS$34:$BS$43=$AB51),('Game 5'!CC$34:CC$43))</f>
        <v>0</v>
      </c>
      <c r="AJ51" s="91">
        <f>SUMPRODUCT(--('Game 1'!$BS$34:$BS$43=$AB51),('Game 1'!CD$34:CD$43))+SUMPRODUCT(--('Game 2'!$BS$34:$BS$43=$AB51),('Game 2'!CD$34:CD$43))+SUMPRODUCT(--('Game 3'!$BS$34:$BS$43=$AB51),('Game 3'!CD$34:CD$43))+SUMPRODUCT(--('Game 4'!$BS$34:$BS$43=$AB51),('Game 4'!CD$34:CD$43))+SUMPRODUCT(--('Game 5'!$BS$34:$BS$43=$AB51),('Game 5'!CD$34:CD$43))</f>
        <v>0</v>
      </c>
      <c r="AK51" s="125">
        <f>SUMPRODUCT(--('Game 1'!$BS$34:$BS$43=$AB51),('Game 1'!CE$34:CE$43))+SUMPRODUCT(--('Game 2'!$BS$34:$BS$43=$AB51),('Game 2'!CE$34:CE$43))+SUMPRODUCT(--('Game 3'!$BS$34:$BS$43=$AB51),('Game 3'!CE$34:CE$43))+SUMPRODUCT(--('Game 4'!$BS$34:$BS$43=$AB51),('Game 4'!CE$34:CE$43))+SUMPRODUCT(--('Game 5'!$BS$34:$BS$43=$AB51),('Game 5'!CE$34:CE$43))</f>
        <v>0</v>
      </c>
      <c r="AL51" s="82">
        <f>SUMPRODUCT(--('Game 1'!$BS$34:$BS$43=$AB51),('Game 1'!CF$34:CF$43))+SUMPRODUCT(--('Game 2'!$BS$34:$BS$43=$AB51),('Game 2'!CF$34:CF$43))+SUMPRODUCT(--('Game 3'!$BS$34:$BS$43=$AB51),('Game 3'!CF$34:CF$43))+SUMPRODUCT(--('Game 4'!$BS$34:$BS$43=$AB51),('Game 4'!CF$34:CF$43))+SUMPRODUCT(--('Game 5'!$BS$34:$BS$43=$AB51),('Game 5'!CF$34:CF$43))</f>
        <v>0</v>
      </c>
      <c r="AM51" s="82">
        <f>SUMPRODUCT(--('Game 1'!$BS$34:$BS$43=$AB51),('Game 1'!CG$34:CG$43))+SUMPRODUCT(--('Game 2'!$BS$34:$BS$43=$AB51),('Game 2'!CG$34:CG$43))+SUMPRODUCT(--('Game 3'!$BS$34:$BS$43=$AB51),('Game 3'!CG$34:CG$43))+SUMPRODUCT(--('Game 4'!$BS$34:$BS$43=$AB51),('Game 4'!CG$34:CG$43))+SUMPRODUCT(--('Game 5'!$BS$34:$BS$43=$AB51),('Game 5'!CG$34:CG$43))</f>
        <v>0</v>
      </c>
      <c r="AN51" s="82">
        <f>SUMPRODUCT(--('Game 1'!$BS$34:$BS$43=$AB51),('Game 1'!CH$34:CH$43))+SUMPRODUCT(--('Game 2'!$BS$34:$BS$43=$AB51),('Game 2'!CH$34:CH$43))+SUMPRODUCT(--('Game 3'!$BS$34:$BS$43=$AB51),('Game 3'!CH$34:CH$43))+SUMPRODUCT(--('Game 4'!$BS$34:$BS$43=$AB51),('Game 4'!CH$34:CH$43))+SUMPRODUCT(--('Game 5'!$BS$34:$BS$43=$AB51),('Game 5'!CH$34:CH$43))</f>
        <v>0</v>
      </c>
      <c r="AO51" s="82">
        <f>SUMPRODUCT(--('Game 1'!$BS$34:$BS$43=$AB51),('Game 1'!CI$34:CI$43))+SUMPRODUCT(--('Game 2'!$BS$34:$BS$43=$AB51),('Game 2'!CI$34:CI$43))+SUMPRODUCT(--('Game 3'!$BS$34:$BS$43=$AB51),('Game 3'!CI$34:CI$43))+SUMPRODUCT(--('Game 4'!$BS$34:$BS$43=$AB51),('Game 4'!CI$34:CI$43))+SUMPRODUCT(--('Game 5'!$BS$34:$BS$43=$AB51),('Game 5'!CI$34:CI$43))</f>
        <v>0</v>
      </c>
      <c r="AP51" s="82">
        <f>SUMPRODUCT(--('Game 1'!$BS$34:$BS$43=$AB51),('Game 1'!CJ$34:CJ$43))+SUMPRODUCT(--('Game 2'!$BS$34:$BS$43=$AB51),('Game 2'!CJ$34:CJ$43))+SUMPRODUCT(--('Game 3'!$BS$34:$BS$43=$AB51),('Game 3'!CJ$34:CJ$43))+SUMPRODUCT(--('Game 4'!$BS$34:$BS$43=$AB51),('Game 4'!CJ$34:CJ$43))+SUMPRODUCT(--('Game 5'!$BS$34:$BS$43=$AB51),('Game 5'!CJ$34:CJ$43))</f>
        <v>0</v>
      </c>
      <c r="AQ51" s="82">
        <f>SUMPRODUCT(--('Game 1'!$BS$34:$BS$43=$AB51),('Game 1'!CK$34:CK$43))+SUMPRODUCT(--('Game 2'!$BS$34:$BS$43=$AB51),('Game 2'!CK$34:CK$43))+SUMPRODUCT(--('Game 3'!$BS$34:$BS$43=$AB51),('Game 3'!CK$34:CK$43))+SUMPRODUCT(--('Game 4'!$BS$34:$BS$43=$AB51),('Game 4'!CK$34:CK$43))+SUMPRODUCT(--('Game 5'!$BS$34:$BS$43=$AB51),('Game 5'!CK$34:CK$43))</f>
        <v>0</v>
      </c>
      <c r="AR51" s="82">
        <f>SUMPRODUCT(--('Game 1'!$BS$34:$BS$43=$AB51),('Game 1'!CL$34:CL$43))+SUMPRODUCT(--('Game 2'!$BS$34:$BS$43=$AB51),('Game 2'!CL$34:CL$43))+SUMPRODUCT(--('Game 3'!$BS$34:$BS$43=$AB51),('Game 3'!CL$34:CL$43))+SUMPRODUCT(--('Game 4'!$BS$34:$BS$43=$AB51),('Game 4'!CL$34:CL$43))+SUMPRODUCT(--('Game 5'!$BS$34:$BS$43=$AB51),('Game 5'!CL$34:CL$43))</f>
        <v>0</v>
      </c>
      <c r="AS51" s="82">
        <f>SUMPRODUCT(--('Game 1'!$BS$34:$BS$43=$AB51),('Game 1'!CM$34:CM$43))+SUMPRODUCT(--('Game 2'!$BS$34:$BS$43=$AB51),('Game 2'!CM$34:CM$43))+SUMPRODUCT(--('Game 3'!$BS$34:$BS$43=$AB51),('Game 3'!CM$34:CM$43))+SUMPRODUCT(--('Game 4'!$BS$34:$BS$43=$AB51),('Game 4'!CM$34:CM$43))+SUMPRODUCT(--('Game 5'!$BS$34:$BS$43=$AB51),('Game 5'!CM$34:CM$43))</f>
        <v>0</v>
      </c>
      <c r="AT51" s="82">
        <f>SUMPRODUCT(--('Game 1'!$BS$34:$BS$43=$AB51),('Game 1'!CN$34:CN$43))+SUMPRODUCT(--('Game 2'!$BS$34:$BS$43=$AB51),('Game 2'!CN$34:CN$43))+SUMPRODUCT(--('Game 3'!$BS$34:$BS$43=$AB51),('Game 3'!CN$34:CN$43))+SUMPRODUCT(--('Game 4'!$BS$34:$BS$43=$AB51),('Game 4'!CN$34:CN$43))+SUMPRODUCT(--('Game 5'!$BS$34:$BS$43=$AB51),('Game 5'!CN$34:CN$43))</f>
        <v>0</v>
      </c>
      <c r="AU51" s="87" t="str">
        <f t="shared" si="6"/>
        <v/>
      </c>
      <c r="AV51" s="87" t="str">
        <f t="shared" si="7"/>
        <v/>
      </c>
      <c r="AX51" s="187" t="str">
        <f>IF($AR$53&lt;&gt;$O$80,"ERROR&gt; Home: total HBP don't = visitor hit batters","")</f>
        <v/>
      </c>
    </row>
    <row r="52" spans="1:50" ht="10.5" customHeight="1">
      <c r="A52" s="26"/>
      <c r="B52" s="2"/>
      <c r="C52" s="13">
        <f>SUMPRODUCT(--('Game 1'!$B$34:$B$59=$B52),('Game 1'!AY$34:AY$59))+SUMPRODUCT(--('Game 2'!$B$34:$B$59=$B52),('Game 2'!AY$34:AY$59))+SUMPRODUCT(--('Game 3'!$B$34:$B$59=$B52),('Game 3'!AY$34:AY$59))+SUMPRODUCT(--('Game 4'!$B$34:$B$59=$B52),('Game 4'!AY$34:AY$59))+SUMPRODUCT(--('Game 5'!$B$34:$B$59=$B52),('Game 5'!AY$34:AY$59))</f>
        <v>0</v>
      </c>
      <c r="D52" s="13">
        <f>SUMPRODUCT(--('Game 1'!$B$34:$B$59=$B52),('Game 1'!AZ$34:AZ$59))+SUMPRODUCT(--('Game 2'!$B$34:$B$59=$B52),('Game 2'!AZ$34:AZ$59))+SUMPRODUCT(--('Game 3'!$B$34:$B$59=$B52),('Game 3'!AZ$34:AZ$59))+SUMPRODUCT(--('Game 4'!$B$34:$B$59=$B52),('Game 4'!AZ$34:AZ$59))+SUMPRODUCT(--('Game 5'!$B$34:$B$59=$B52),('Game 5'!AZ$34:AZ$59))</f>
        <v>0</v>
      </c>
      <c r="E52" s="13">
        <f>SUMPRODUCT(--('Game 1'!$B$34:$B$59=$B52),('Game 1'!BA$34:BA$59))+SUMPRODUCT(--('Game 2'!$B$34:$B$59=$B52),('Game 2'!BA$34:BA$59))+SUMPRODUCT(--('Game 3'!$B$34:$B$59=$B52),('Game 3'!BA$34:BA$59))+SUMPRODUCT(--('Game 4'!$B$34:$B$59=$B52),('Game 4'!BA$34:BA$59))+SUMPRODUCT(--('Game 5'!$B$34:$B$59=$B52),('Game 5'!BA$34:BA$59))</f>
        <v>0</v>
      </c>
      <c r="F52" s="13">
        <f>SUMPRODUCT(--('Game 1'!$B$34:$B$59=$B52),('Game 1'!BB$34:BB$59))+SUMPRODUCT(--('Game 2'!$B$34:$B$59=$B52),('Game 2'!BB$34:BB$59))+SUMPRODUCT(--('Game 3'!$B$34:$B$59=$B52),('Game 3'!BB$34:BB$59))+SUMPRODUCT(--('Game 4'!$B$34:$B$59=$B52),('Game 4'!BB$34:BB$59))+SUMPRODUCT(--('Game 5'!$B$34:$B$59=$B52),('Game 5'!BB$34:BB$59))</f>
        <v>0</v>
      </c>
      <c r="G52" s="13">
        <f>SUMPRODUCT(--('Game 1'!$B$34:$B$59=$B52),('Game 1'!BC$34:BC$59))+SUMPRODUCT(--('Game 2'!$B$34:$B$59=$B52),('Game 2'!BC$34:BC$59))+SUMPRODUCT(--('Game 3'!$B$34:$B$59=$B52),('Game 3'!BC$34:BC$59))+SUMPRODUCT(--('Game 4'!$B$34:$B$59=$B52),('Game 4'!BC$34:BC$59))+SUMPRODUCT(--('Game 5'!$B$34:$B$59=$B52),('Game 5'!BC$34:BC$59))</f>
        <v>0</v>
      </c>
      <c r="H52" s="13">
        <f>SUMPRODUCT(--('Game 1'!$B$34:$B$59=$B52),('Game 1'!BD$34:BD$59))+SUMPRODUCT(--('Game 2'!$B$34:$B$59=$B52),('Game 2'!BD$34:BD$59))+SUMPRODUCT(--('Game 3'!$B$34:$B$59=$B52),('Game 3'!BD$34:BD$59))+SUMPRODUCT(--('Game 4'!$B$34:$B$59=$B52),('Game 4'!BD$34:BD$59))+SUMPRODUCT(--('Game 5'!$B$34:$B$59=$B52),('Game 5'!BD$34:BD$59))</f>
        <v>0</v>
      </c>
      <c r="I52" s="13">
        <f>SUMPRODUCT(--('Game 1'!$B$34:$B$59=$B52),('Game 1'!BE$34:BE$59))+SUMPRODUCT(--('Game 2'!$B$34:$B$59=$B52),('Game 2'!BE$34:BE$59))+SUMPRODUCT(--('Game 3'!$B$34:$B$59=$B52),('Game 3'!BE$34:BE$59))+SUMPRODUCT(--('Game 4'!$B$34:$B$59=$B52),('Game 4'!BE$34:BE$59))+SUMPRODUCT(--('Game 5'!$B$34:$B$59=$B52),('Game 5'!BE$34:BE$59))</f>
        <v>0</v>
      </c>
      <c r="J52" s="89">
        <f>SUMPRODUCT(--('Game 1'!$B$34:$B$59=$B52),('Game 1'!BF$34:BF$59))+SUMPRODUCT(--('Game 2'!$B$34:$B$59=$B52),('Game 2'!BF$34:BF$59))+SUMPRODUCT(--('Game 3'!$B$34:$B$59=$B52),('Game 3'!BF$34:BF$59))+SUMPRODUCT(--('Game 4'!$B$34:$B$59=$B52),('Game 4'!BF$34:BF$59))+SUMPRODUCT(--('Game 5'!$B$34:$B$59=$B52),('Game 5'!BF$34:BF$59))</f>
        <v>0</v>
      </c>
      <c r="K52" s="13">
        <f>SUMPRODUCT(--('Game 1'!$B$34:$B$59=$B52),('Game 1'!BG$34:BG$59))+SUMPRODUCT(--('Game 2'!$B$34:$B$59=$B52),('Game 2'!BG$34:BG$59))+SUMPRODUCT(--('Game 3'!$B$34:$B$59=$B52),('Game 3'!BG$34:BG$59))+SUMPRODUCT(--('Game 4'!$B$34:$B$59=$B52),('Game 4'!BG$34:BG$59))+SUMPRODUCT(--('Game 5'!$B$34:$B$59=$B52),('Game 5'!BG$34:BG$59))</f>
        <v>0</v>
      </c>
      <c r="L52" s="13">
        <f>SUMPRODUCT(--('Game 1'!$B$34:$B$59=$B52),('Game 1'!BH$34:BH$59))+SUMPRODUCT(--('Game 2'!$B$34:$B$59=$B52),('Game 2'!BH$34:BH$59))+SUMPRODUCT(--('Game 3'!$B$34:$B$59=$B52),('Game 3'!BH$34:BH$59))+SUMPRODUCT(--('Game 4'!$B$34:$B$59=$B52),('Game 4'!BH$34:BH$59))+SUMPRODUCT(--('Game 5'!$B$34:$B$59=$B52),('Game 5'!BH$34:BH$59))</f>
        <v>0</v>
      </c>
      <c r="M52" s="13">
        <f>SUMPRODUCT(--('Game 1'!$B$34:$B$59=$B52),('Game 1'!BI$34:BI$59))+SUMPRODUCT(--('Game 2'!$B$34:$B$59=$B52),('Game 2'!BI$34:BI$59))+SUMPRODUCT(--('Game 3'!$B$34:$B$59=$B52),('Game 3'!BI$34:BI$59))+SUMPRODUCT(--('Game 4'!$B$34:$B$59=$B52),('Game 4'!BI$34:BI$59))+SUMPRODUCT(--('Game 5'!$B$34:$B$59=$B52),('Game 5'!BI$34:BI$59))</f>
        <v>0</v>
      </c>
      <c r="N52" s="13">
        <f>SUMPRODUCT(--('Game 1'!$B$34:$B$59=$B52),('Game 1'!BJ$34:BJ$59))+SUMPRODUCT(--('Game 2'!$B$34:$B$59=$B52),('Game 2'!BJ$34:BJ$59))+SUMPRODUCT(--('Game 3'!$B$34:$B$59=$B52),('Game 3'!BJ$34:BJ$59))+SUMPRODUCT(--('Game 4'!$B$34:$B$59=$B52),('Game 4'!BJ$34:BJ$59))+SUMPRODUCT(--('Game 5'!$B$34:$B$59=$B52),('Game 5'!BJ$34:BJ$59))</f>
        <v>0</v>
      </c>
      <c r="O52" s="13">
        <f>SUMPRODUCT(--('Game 1'!$B$34:$B$59=$B52),('Game 1'!BK$34:BK$59))+SUMPRODUCT(--('Game 2'!$B$34:$B$59=$B52),('Game 2'!BK$34:BK$59))+SUMPRODUCT(--('Game 3'!$B$34:$B$59=$B52),('Game 3'!BK$34:BK$59))+SUMPRODUCT(--('Game 4'!$B$34:$B$59=$B52),('Game 4'!BK$34:BK$59))+SUMPRODUCT(--('Game 5'!$B$34:$B$59=$B52),('Game 5'!BK$34:BK$59))</f>
        <v>0</v>
      </c>
      <c r="P52" s="13">
        <f>SUMPRODUCT(--('Game 1'!$B$34:$B$59=$B52),('Game 1'!BL$34:BL$59))+SUMPRODUCT(--('Game 2'!$B$34:$B$59=$B52),('Game 2'!BL$34:BL$59))+SUMPRODUCT(--('Game 3'!$B$34:$B$59=$B52),('Game 3'!BL$34:BL$59))+SUMPRODUCT(--('Game 4'!$B$34:$B$59=$B52),('Game 4'!BL$34:BL$59))+SUMPRODUCT(--('Game 5'!$B$34:$B$59=$B52),('Game 5'!BL$34:BL$59))</f>
        <v>0</v>
      </c>
      <c r="Q52" s="13">
        <f>SUMPRODUCT(--('Game 1'!$B$34:$B$59=$B52),('Game 1'!BM$34:BM$59))+SUMPRODUCT(--('Game 2'!$B$34:$B$59=$B52),('Game 2'!BM$34:BM$59))+SUMPRODUCT(--('Game 3'!$B$34:$B$59=$B52),('Game 3'!BM$34:BM$59))+SUMPRODUCT(--('Game 4'!$B$34:$B$59=$B52),('Game 4'!BM$34:BM$59))+SUMPRODUCT(--('Game 5'!$B$34:$B$59=$B52),('Game 5'!BM$34:BM$59))</f>
        <v>0</v>
      </c>
      <c r="R52" s="13">
        <f>SUMPRODUCT(--('Game 1'!$B$34:$B$59=$B52),('Game 1'!BN$34:BN$59))+SUMPRODUCT(--('Game 2'!$B$34:$B$59=$B52),('Game 2'!BN$34:BN$59))+SUMPRODUCT(--('Game 3'!$B$34:$B$59=$B52),('Game 3'!BN$34:BN$59))+SUMPRODUCT(--('Game 4'!$B$34:$B$59=$B52),('Game 4'!BN$34:BN$59))+SUMPRODUCT(--('Game 5'!$B$34:$B$59=$B52),('Game 5'!BN$34:BN$59))</f>
        <v>0</v>
      </c>
      <c r="S52" s="13">
        <f>SUMPRODUCT(--('Game 1'!$B$34:$B$59=$B52),('Game 1'!BO$34:BO$59))+SUMPRODUCT(--('Game 2'!$B$34:$B$59=$B52),('Game 2'!BO$34:BO$59))+SUMPRODUCT(--('Game 3'!$B$34:$B$59=$B52),('Game 3'!BO$34:BO$59))+SUMPRODUCT(--('Game 4'!$B$34:$B$59=$B52),('Game 4'!BO$34:BO$59))+SUMPRODUCT(--('Game 5'!$B$34:$B$59=$B52),('Game 5'!BO$34:BO$59))</f>
        <v>0</v>
      </c>
      <c r="T52" s="80" t="str">
        <f t="shared" si="0"/>
        <v/>
      </c>
      <c r="U52" s="80" t="str">
        <f t="shared" si="1"/>
        <v/>
      </c>
      <c r="V52" s="80" t="str">
        <f t="shared" si="2"/>
        <v/>
      </c>
      <c r="W52" s="3"/>
      <c r="X52" s="76">
        <f t="shared" si="3"/>
        <v>0</v>
      </c>
      <c r="Y52" s="76">
        <f t="shared" si="4"/>
        <v>0</v>
      </c>
      <c r="Z52" s="77">
        <f t="shared" si="5"/>
        <v>0</v>
      </c>
      <c r="AB52" s="7"/>
      <c r="AC52" s="14">
        <f>SUMPRODUCT(--('Game 1'!$BS$34:$BS$43=$AB52),('Game 1'!BW$34:BW$43))+SUMPRODUCT(--('Game 2'!$BS$34:$BS$43=$AB52),('Game 2'!BW$34:BW$43))+SUMPRODUCT(--('Game 3'!$BS$34:$BS$43=$AB52),('Game 3'!BW$34:BW$43))+SUMPRODUCT(--('Game 4'!$BS$34:$BS$43=$AB52),('Game 4'!BW$34:BW$43))+SUMPRODUCT(--('Game 5'!$BS$34:$BS$43=$AB52),('Game 5'!BW$34:BW$43))</f>
        <v>0</v>
      </c>
      <c r="AD52" s="14">
        <f>SUMPRODUCT(--('Game 1'!$BS$34:$BS$43=$AB52),('Game 1'!BX$34:BX$43))+SUMPRODUCT(--('Game 2'!$BS$34:$BS$43=$AB52),('Game 2'!BX$34:BX$43))+SUMPRODUCT(--('Game 3'!$BS$34:$BS$43=$AB52),('Game 3'!BX$34:BX$43))+SUMPRODUCT(--('Game 4'!$BS$34:$BS$43=$AB52),('Game 4'!BX$34:BX$43))+SUMPRODUCT(--('Game 5'!$BS$34:$BS$43=$AB52),('Game 5'!BX$34:BX$43))</f>
        <v>0</v>
      </c>
      <c r="AE52" s="14">
        <f>SUMPRODUCT(--('Game 1'!$BS$34:$BS$43=$AB52),('Game 1'!BY$34:BY$43))+SUMPRODUCT(--('Game 2'!$BS$34:$BS$43=$AB52),('Game 2'!BY$34:BY$43))+SUMPRODUCT(--('Game 3'!$BS$34:$BS$43=$AB52),('Game 3'!BY$34:BY$43))+SUMPRODUCT(--('Game 4'!$BS$34:$BS$43=$AB52),('Game 4'!BY$34:BY$43))+SUMPRODUCT(--('Game 5'!$BS$34:$BS$43=$AB52),('Game 5'!BY$34:BY$43))</f>
        <v>0</v>
      </c>
      <c r="AF52" s="14">
        <f>SUMPRODUCT(--('Game 1'!$BS$34:$BS$43=$AB52),('Game 1'!BZ$34:BZ$43))+SUMPRODUCT(--('Game 2'!$BS$34:$BS$43=$AB52),('Game 2'!BZ$34:BZ$43))+SUMPRODUCT(--('Game 3'!$BS$34:$BS$43=$AB52),('Game 3'!BZ$34:BZ$43))+SUMPRODUCT(--('Game 4'!$BS$34:$BS$43=$AB52),('Game 4'!BZ$34:BZ$43))+SUMPRODUCT(--('Game 5'!$BS$34:$BS$43=$AB52),('Game 5'!BZ$34:BZ$43))</f>
        <v>0</v>
      </c>
      <c r="AG52" s="14">
        <f>SUMPRODUCT(--('Game 1'!$BS$34:$BS$43=$AB52),('Game 1'!CA$34:CA$43))+SUMPRODUCT(--('Game 2'!$BS$34:$BS$43=$AB52),('Game 2'!CA$34:CA$43))+SUMPRODUCT(--('Game 3'!$BS$34:$BS$43=$AB52),('Game 3'!CA$34:CA$43))+SUMPRODUCT(--('Game 4'!$BS$34:$BS$43=$AB52),('Game 4'!CA$34:CA$43))+SUMPRODUCT(--('Game 5'!$BS$34:$BS$43=$AB52),('Game 5'!CA$34:CA$43))</f>
        <v>0</v>
      </c>
      <c r="AH52" s="14">
        <f>SUMPRODUCT(--('Game 1'!$BS$34:$BS$43=$AB52),('Game 1'!CB$34:CB$43))+SUMPRODUCT(--('Game 2'!$BS$34:$BS$43=$AB52),('Game 2'!CB$34:CB$43))+SUMPRODUCT(--('Game 3'!$BS$34:$BS$43=$AB52),('Game 3'!CB$34:CB$43))+SUMPRODUCT(--('Game 4'!$BS$34:$BS$43=$AB52),('Game 4'!CB$34:CB$43))+SUMPRODUCT(--('Game 5'!$BS$34:$BS$43=$AB52),('Game 5'!CB$34:CB$43))</f>
        <v>0</v>
      </c>
      <c r="AI52" s="14">
        <f>SUMPRODUCT(--('Game 1'!$BS$34:$BS$43=$AB52),('Game 1'!CC$34:CC$43))+SUMPRODUCT(--('Game 2'!$BS$34:$BS$43=$AB52),('Game 2'!CC$34:CC$43))+SUMPRODUCT(--('Game 3'!$BS$34:$BS$43=$AB52),('Game 3'!CC$34:CC$43))+SUMPRODUCT(--('Game 4'!$BS$34:$BS$43=$AB52),('Game 4'!CC$34:CC$43))+SUMPRODUCT(--('Game 5'!$BS$34:$BS$43=$AB52),('Game 5'!CC$34:CC$43))</f>
        <v>0</v>
      </c>
      <c r="AJ52" s="91">
        <f>SUMPRODUCT(--('Game 1'!$BS$34:$BS$43=$AB52),('Game 1'!CD$34:CD$43))+SUMPRODUCT(--('Game 2'!$BS$34:$BS$43=$AB52),('Game 2'!CD$34:CD$43))+SUMPRODUCT(--('Game 3'!$BS$34:$BS$43=$AB52),('Game 3'!CD$34:CD$43))+SUMPRODUCT(--('Game 4'!$BS$34:$BS$43=$AB52),('Game 4'!CD$34:CD$43))+SUMPRODUCT(--('Game 5'!$BS$34:$BS$43=$AB52),('Game 5'!CD$34:CD$43))</f>
        <v>0</v>
      </c>
      <c r="AK52" s="125">
        <f>SUMPRODUCT(--('Game 1'!$BS$34:$BS$43=$AB52),('Game 1'!CE$34:CE$43))+SUMPRODUCT(--('Game 2'!$BS$34:$BS$43=$AB52),('Game 2'!CE$34:CE$43))+SUMPRODUCT(--('Game 3'!$BS$34:$BS$43=$AB52),('Game 3'!CE$34:CE$43))+SUMPRODUCT(--('Game 4'!$BS$34:$BS$43=$AB52),('Game 4'!CE$34:CE$43))+SUMPRODUCT(--('Game 5'!$BS$34:$BS$43=$AB52),('Game 5'!CE$34:CE$43))</f>
        <v>0</v>
      </c>
      <c r="AL52" s="14">
        <f>SUMPRODUCT(--('Game 1'!$BS$34:$BS$43=$AB52),('Game 1'!CF$34:CF$43))+SUMPRODUCT(--('Game 2'!$BS$34:$BS$43=$AB52),('Game 2'!CF$34:CF$43))+SUMPRODUCT(--('Game 3'!$BS$34:$BS$43=$AB52),('Game 3'!CF$34:CF$43))+SUMPRODUCT(--('Game 4'!$BS$34:$BS$43=$AB52),('Game 4'!CF$34:CF$43))+SUMPRODUCT(--('Game 5'!$BS$34:$BS$43=$AB52),('Game 5'!CF$34:CF$43))</f>
        <v>0</v>
      </c>
      <c r="AM52" s="14">
        <f>SUMPRODUCT(--('Game 1'!$BS$34:$BS$43=$AB52),('Game 1'!CG$34:CG$43))+SUMPRODUCT(--('Game 2'!$BS$34:$BS$43=$AB52),('Game 2'!CG$34:CG$43))+SUMPRODUCT(--('Game 3'!$BS$34:$BS$43=$AB52),('Game 3'!CG$34:CG$43))+SUMPRODUCT(--('Game 4'!$BS$34:$BS$43=$AB52),('Game 4'!CG$34:CG$43))+SUMPRODUCT(--('Game 5'!$BS$34:$BS$43=$AB52),('Game 5'!CG$34:CG$43))</f>
        <v>0</v>
      </c>
      <c r="AN52" s="14">
        <f>SUMPRODUCT(--('Game 1'!$BS$34:$BS$43=$AB52),('Game 1'!CH$34:CH$43))+SUMPRODUCT(--('Game 2'!$BS$34:$BS$43=$AB52),('Game 2'!CH$34:CH$43))+SUMPRODUCT(--('Game 3'!$BS$34:$BS$43=$AB52),('Game 3'!CH$34:CH$43))+SUMPRODUCT(--('Game 4'!$BS$34:$BS$43=$AB52),('Game 4'!CH$34:CH$43))+SUMPRODUCT(--('Game 5'!$BS$34:$BS$43=$AB52),('Game 5'!CH$34:CH$43))</f>
        <v>0</v>
      </c>
      <c r="AO52" s="14">
        <f>SUMPRODUCT(--('Game 1'!$BS$34:$BS$43=$AB52),('Game 1'!CI$34:CI$43))+SUMPRODUCT(--('Game 2'!$BS$34:$BS$43=$AB52),('Game 2'!CI$34:CI$43))+SUMPRODUCT(--('Game 3'!$BS$34:$BS$43=$AB52),('Game 3'!CI$34:CI$43))+SUMPRODUCT(--('Game 4'!$BS$34:$BS$43=$AB52),('Game 4'!CI$34:CI$43))+SUMPRODUCT(--('Game 5'!$BS$34:$BS$43=$AB52),('Game 5'!CI$34:CI$43))</f>
        <v>0</v>
      </c>
      <c r="AP52" s="14">
        <f>SUMPRODUCT(--('Game 1'!$BS$34:$BS$43=$AB52),('Game 1'!CJ$34:CJ$43))+SUMPRODUCT(--('Game 2'!$BS$34:$BS$43=$AB52),('Game 2'!CJ$34:CJ$43))+SUMPRODUCT(--('Game 3'!$BS$34:$BS$43=$AB52),('Game 3'!CJ$34:CJ$43))+SUMPRODUCT(--('Game 4'!$BS$34:$BS$43=$AB52),('Game 4'!CJ$34:CJ$43))+SUMPRODUCT(--('Game 5'!$BS$34:$BS$43=$AB52),('Game 5'!CJ$34:CJ$43))</f>
        <v>0</v>
      </c>
      <c r="AQ52" s="14">
        <f>SUMPRODUCT(--('Game 1'!$BS$34:$BS$43=$AB52),('Game 1'!CK$34:CK$43))+SUMPRODUCT(--('Game 2'!$BS$34:$BS$43=$AB52),('Game 2'!CK$34:CK$43))+SUMPRODUCT(--('Game 3'!$BS$34:$BS$43=$AB52),('Game 3'!CK$34:CK$43))+SUMPRODUCT(--('Game 4'!$BS$34:$BS$43=$AB52),('Game 4'!CK$34:CK$43))+SUMPRODUCT(--('Game 5'!$BS$34:$BS$43=$AB52),('Game 5'!CK$34:CK$43))</f>
        <v>0</v>
      </c>
      <c r="AR52" s="14">
        <f>SUMPRODUCT(--('Game 1'!$BS$34:$BS$43=$AB52),('Game 1'!CL$34:CL$43))+SUMPRODUCT(--('Game 2'!$BS$34:$BS$43=$AB52),('Game 2'!CL$34:CL$43))+SUMPRODUCT(--('Game 3'!$BS$34:$BS$43=$AB52),('Game 3'!CL$34:CL$43))+SUMPRODUCT(--('Game 4'!$BS$34:$BS$43=$AB52),('Game 4'!CL$34:CL$43))+SUMPRODUCT(--('Game 5'!$BS$34:$BS$43=$AB52),('Game 5'!CL$34:CL$43))</f>
        <v>0</v>
      </c>
      <c r="AS52" s="14">
        <f>SUMPRODUCT(--('Game 1'!$BS$34:$BS$43=$AB52),('Game 1'!CM$34:CM$43))+SUMPRODUCT(--('Game 2'!$BS$34:$BS$43=$AB52),('Game 2'!CM$34:CM$43))+SUMPRODUCT(--('Game 3'!$BS$34:$BS$43=$AB52),('Game 3'!CM$34:CM$43))+SUMPRODUCT(--('Game 4'!$BS$34:$BS$43=$AB52),('Game 4'!CM$34:CM$43))+SUMPRODUCT(--('Game 5'!$BS$34:$BS$43=$AB52),('Game 5'!CM$34:CM$43))</f>
        <v>0</v>
      </c>
      <c r="AT52" s="14">
        <f>SUMPRODUCT(--('Game 1'!$BS$34:$BS$43=$AB52),('Game 1'!CN$34:CN$43))+SUMPRODUCT(--('Game 2'!$BS$34:$BS$43=$AB52),('Game 2'!CN$34:CN$43))+SUMPRODUCT(--('Game 3'!$BS$34:$BS$43=$AB52),('Game 3'!CN$34:CN$43))+SUMPRODUCT(--('Game 4'!$BS$34:$BS$43=$AB52),('Game 4'!CN$34:CN$43))+SUMPRODUCT(--('Game 5'!$BS$34:$BS$43=$AB52),('Game 5'!CN$34:CN$43))</f>
        <v>0</v>
      </c>
      <c r="AU52" s="87" t="str">
        <f t="shared" si="6"/>
        <v/>
      </c>
      <c r="AV52" s="87" t="str">
        <f t="shared" si="7"/>
        <v/>
      </c>
      <c r="AX52" s="191"/>
    </row>
    <row r="53" spans="1:50" ht="10.5" customHeight="1">
      <c r="A53" s="26"/>
      <c r="B53" s="2"/>
      <c r="C53" s="13">
        <f>SUMPRODUCT(--('Game 1'!$B$34:$B$59=$B53),('Game 1'!AY$34:AY$59))+SUMPRODUCT(--('Game 2'!$B$34:$B$59=$B53),('Game 2'!AY$34:AY$59))+SUMPRODUCT(--('Game 3'!$B$34:$B$59=$B53),('Game 3'!AY$34:AY$59))+SUMPRODUCT(--('Game 4'!$B$34:$B$59=$B53),('Game 4'!AY$34:AY$59))+SUMPRODUCT(--('Game 5'!$B$34:$B$59=$B53),('Game 5'!AY$34:AY$59))</f>
        <v>0</v>
      </c>
      <c r="D53" s="13">
        <f>SUMPRODUCT(--('Game 1'!$B$34:$B$59=$B53),('Game 1'!AZ$34:AZ$59))+SUMPRODUCT(--('Game 2'!$B$34:$B$59=$B53),('Game 2'!AZ$34:AZ$59))+SUMPRODUCT(--('Game 3'!$B$34:$B$59=$B53),('Game 3'!AZ$34:AZ$59))+SUMPRODUCT(--('Game 4'!$B$34:$B$59=$B53),('Game 4'!AZ$34:AZ$59))+SUMPRODUCT(--('Game 5'!$B$34:$B$59=$B53),('Game 5'!AZ$34:AZ$59))</f>
        <v>0</v>
      </c>
      <c r="E53" s="13">
        <f>SUMPRODUCT(--('Game 1'!$B$34:$B$59=$B53),('Game 1'!BA$34:BA$59))+SUMPRODUCT(--('Game 2'!$B$34:$B$59=$B53),('Game 2'!BA$34:BA$59))+SUMPRODUCT(--('Game 3'!$B$34:$B$59=$B53),('Game 3'!BA$34:BA$59))+SUMPRODUCT(--('Game 4'!$B$34:$B$59=$B53),('Game 4'!BA$34:BA$59))+SUMPRODUCT(--('Game 5'!$B$34:$B$59=$B53),('Game 5'!BA$34:BA$59))</f>
        <v>0</v>
      </c>
      <c r="F53" s="13">
        <f>SUMPRODUCT(--('Game 1'!$B$34:$B$59=$B53),('Game 1'!BB$34:BB$59))+SUMPRODUCT(--('Game 2'!$B$34:$B$59=$B53),('Game 2'!BB$34:BB$59))+SUMPRODUCT(--('Game 3'!$B$34:$B$59=$B53),('Game 3'!BB$34:BB$59))+SUMPRODUCT(--('Game 4'!$B$34:$B$59=$B53),('Game 4'!BB$34:BB$59))+SUMPRODUCT(--('Game 5'!$B$34:$B$59=$B53),('Game 5'!BB$34:BB$59))</f>
        <v>0</v>
      </c>
      <c r="G53" s="13">
        <f>SUMPRODUCT(--('Game 1'!$B$34:$B$59=$B53),('Game 1'!BC$34:BC$59))+SUMPRODUCT(--('Game 2'!$B$34:$B$59=$B53),('Game 2'!BC$34:BC$59))+SUMPRODUCT(--('Game 3'!$B$34:$B$59=$B53),('Game 3'!BC$34:BC$59))+SUMPRODUCT(--('Game 4'!$B$34:$B$59=$B53),('Game 4'!BC$34:BC$59))+SUMPRODUCT(--('Game 5'!$B$34:$B$59=$B53),('Game 5'!BC$34:BC$59))</f>
        <v>0</v>
      </c>
      <c r="H53" s="13">
        <f>SUMPRODUCT(--('Game 1'!$B$34:$B$59=$B53),('Game 1'!BD$34:BD$59))+SUMPRODUCT(--('Game 2'!$B$34:$B$59=$B53),('Game 2'!BD$34:BD$59))+SUMPRODUCT(--('Game 3'!$B$34:$B$59=$B53),('Game 3'!BD$34:BD$59))+SUMPRODUCT(--('Game 4'!$B$34:$B$59=$B53),('Game 4'!BD$34:BD$59))+SUMPRODUCT(--('Game 5'!$B$34:$B$59=$B53),('Game 5'!BD$34:BD$59))</f>
        <v>0</v>
      </c>
      <c r="I53" s="13">
        <f>SUMPRODUCT(--('Game 1'!$B$34:$B$59=$B53),('Game 1'!BE$34:BE$59))+SUMPRODUCT(--('Game 2'!$B$34:$B$59=$B53),('Game 2'!BE$34:BE$59))+SUMPRODUCT(--('Game 3'!$B$34:$B$59=$B53),('Game 3'!BE$34:BE$59))+SUMPRODUCT(--('Game 4'!$B$34:$B$59=$B53),('Game 4'!BE$34:BE$59))+SUMPRODUCT(--('Game 5'!$B$34:$B$59=$B53),('Game 5'!BE$34:BE$59))</f>
        <v>0</v>
      </c>
      <c r="J53" s="89">
        <f>SUMPRODUCT(--('Game 1'!$B$34:$B$59=$B53),('Game 1'!BF$34:BF$59))+SUMPRODUCT(--('Game 2'!$B$34:$B$59=$B53),('Game 2'!BF$34:BF$59))+SUMPRODUCT(--('Game 3'!$B$34:$B$59=$B53),('Game 3'!BF$34:BF$59))+SUMPRODUCT(--('Game 4'!$B$34:$B$59=$B53),('Game 4'!BF$34:BF$59))+SUMPRODUCT(--('Game 5'!$B$34:$B$59=$B53),('Game 5'!BF$34:BF$59))</f>
        <v>0</v>
      </c>
      <c r="K53" s="13">
        <f>SUMPRODUCT(--('Game 1'!$B$34:$B$59=$B53),('Game 1'!BG$34:BG$59))+SUMPRODUCT(--('Game 2'!$B$34:$B$59=$B53),('Game 2'!BG$34:BG$59))+SUMPRODUCT(--('Game 3'!$B$34:$B$59=$B53),('Game 3'!BG$34:BG$59))+SUMPRODUCT(--('Game 4'!$B$34:$B$59=$B53),('Game 4'!BG$34:BG$59))+SUMPRODUCT(--('Game 5'!$B$34:$B$59=$B53),('Game 5'!BG$34:BG$59))</f>
        <v>0</v>
      </c>
      <c r="L53" s="13">
        <f>SUMPRODUCT(--('Game 1'!$B$34:$B$59=$B53),('Game 1'!BH$34:BH$59))+SUMPRODUCT(--('Game 2'!$B$34:$B$59=$B53),('Game 2'!BH$34:BH$59))+SUMPRODUCT(--('Game 3'!$B$34:$B$59=$B53),('Game 3'!BH$34:BH$59))+SUMPRODUCT(--('Game 4'!$B$34:$B$59=$B53),('Game 4'!BH$34:BH$59))+SUMPRODUCT(--('Game 5'!$B$34:$B$59=$B53),('Game 5'!BH$34:BH$59))</f>
        <v>0</v>
      </c>
      <c r="M53" s="13">
        <f>SUMPRODUCT(--('Game 1'!$B$34:$B$59=$B53),('Game 1'!BI$34:BI$59))+SUMPRODUCT(--('Game 2'!$B$34:$B$59=$B53),('Game 2'!BI$34:BI$59))+SUMPRODUCT(--('Game 3'!$B$34:$B$59=$B53),('Game 3'!BI$34:BI$59))+SUMPRODUCT(--('Game 4'!$B$34:$B$59=$B53),('Game 4'!BI$34:BI$59))+SUMPRODUCT(--('Game 5'!$B$34:$B$59=$B53),('Game 5'!BI$34:BI$59))</f>
        <v>0</v>
      </c>
      <c r="N53" s="13">
        <f>SUMPRODUCT(--('Game 1'!$B$34:$B$59=$B53),('Game 1'!BJ$34:BJ$59))+SUMPRODUCT(--('Game 2'!$B$34:$B$59=$B53),('Game 2'!BJ$34:BJ$59))+SUMPRODUCT(--('Game 3'!$B$34:$B$59=$B53),('Game 3'!BJ$34:BJ$59))+SUMPRODUCT(--('Game 4'!$B$34:$B$59=$B53),('Game 4'!BJ$34:BJ$59))+SUMPRODUCT(--('Game 5'!$B$34:$B$59=$B53),('Game 5'!BJ$34:BJ$59))</f>
        <v>0</v>
      </c>
      <c r="O53" s="13">
        <f>SUMPRODUCT(--('Game 1'!$B$34:$B$59=$B53),('Game 1'!BK$34:BK$59))+SUMPRODUCT(--('Game 2'!$B$34:$B$59=$B53),('Game 2'!BK$34:BK$59))+SUMPRODUCT(--('Game 3'!$B$34:$B$59=$B53),('Game 3'!BK$34:BK$59))+SUMPRODUCT(--('Game 4'!$B$34:$B$59=$B53),('Game 4'!BK$34:BK$59))+SUMPRODUCT(--('Game 5'!$B$34:$B$59=$B53),('Game 5'!BK$34:BK$59))</f>
        <v>0</v>
      </c>
      <c r="P53" s="13">
        <f>SUMPRODUCT(--('Game 1'!$B$34:$B$59=$B53),('Game 1'!BL$34:BL$59))+SUMPRODUCT(--('Game 2'!$B$34:$B$59=$B53),('Game 2'!BL$34:BL$59))+SUMPRODUCT(--('Game 3'!$B$34:$B$59=$B53),('Game 3'!BL$34:BL$59))+SUMPRODUCT(--('Game 4'!$B$34:$B$59=$B53),('Game 4'!BL$34:BL$59))+SUMPRODUCT(--('Game 5'!$B$34:$B$59=$B53),('Game 5'!BL$34:BL$59))</f>
        <v>0</v>
      </c>
      <c r="Q53" s="13">
        <f>SUMPRODUCT(--('Game 1'!$B$34:$B$59=$B53),('Game 1'!BM$34:BM$59))+SUMPRODUCT(--('Game 2'!$B$34:$B$59=$B53),('Game 2'!BM$34:BM$59))+SUMPRODUCT(--('Game 3'!$B$34:$B$59=$B53),('Game 3'!BM$34:BM$59))+SUMPRODUCT(--('Game 4'!$B$34:$B$59=$B53),('Game 4'!BM$34:BM$59))+SUMPRODUCT(--('Game 5'!$B$34:$B$59=$B53),('Game 5'!BM$34:BM$59))</f>
        <v>0</v>
      </c>
      <c r="R53" s="13">
        <f>SUMPRODUCT(--('Game 1'!$B$34:$B$59=$B53),('Game 1'!BN$34:BN$59))+SUMPRODUCT(--('Game 2'!$B$34:$B$59=$B53),('Game 2'!BN$34:BN$59))+SUMPRODUCT(--('Game 3'!$B$34:$B$59=$B53),('Game 3'!BN$34:BN$59))+SUMPRODUCT(--('Game 4'!$B$34:$B$59=$B53),('Game 4'!BN$34:BN$59))+SUMPRODUCT(--('Game 5'!$B$34:$B$59=$B53),('Game 5'!BN$34:BN$59))</f>
        <v>0</v>
      </c>
      <c r="S53" s="13">
        <f>SUMPRODUCT(--('Game 1'!$B$34:$B$59=$B53),('Game 1'!BO$34:BO$59))+SUMPRODUCT(--('Game 2'!$B$34:$B$59=$B53),('Game 2'!BO$34:BO$59))+SUMPRODUCT(--('Game 3'!$B$34:$B$59=$B53),('Game 3'!BO$34:BO$59))+SUMPRODUCT(--('Game 4'!$B$34:$B$59=$B53),('Game 4'!BO$34:BO$59))+SUMPRODUCT(--('Game 5'!$B$34:$B$59=$B53),('Game 5'!BO$34:BO$59))</f>
        <v>0</v>
      </c>
      <c r="T53" s="80" t="str">
        <f t="shared" si="0"/>
        <v/>
      </c>
      <c r="U53" s="80" t="str">
        <f t="shared" si="1"/>
        <v/>
      </c>
      <c r="V53" s="80" t="str">
        <f t="shared" si="2"/>
        <v/>
      </c>
      <c r="W53" s="3"/>
      <c r="X53" s="76">
        <f t="shared" si="3"/>
        <v>0</v>
      </c>
      <c r="Y53" s="76">
        <f t="shared" si="4"/>
        <v>0</v>
      </c>
      <c r="Z53" s="77">
        <f t="shared" si="5"/>
        <v>0</v>
      </c>
      <c r="AB53" s="92" t="s">
        <v>21</v>
      </c>
      <c r="AC53" s="98">
        <f>SUM(AC39:AC52)</f>
        <v>0</v>
      </c>
      <c r="AD53" s="98">
        <f>SUM(AD39:AD52)</f>
        <v>0</v>
      </c>
      <c r="AE53" s="98"/>
      <c r="AF53" s="98">
        <f t="shared" ref="AF53:AT53" si="16">SUM(AF39:AF52)</f>
        <v>0</v>
      </c>
      <c r="AG53" s="98">
        <f t="shared" si="16"/>
        <v>0</v>
      </c>
      <c r="AH53" s="98">
        <f>SUM(AH39:AH52)+AH54</f>
        <v>0</v>
      </c>
      <c r="AI53" s="98">
        <f t="shared" si="16"/>
        <v>0</v>
      </c>
      <c r="AJ53" s="99">
        <f t="shared" si="16"/>
        <v>0</v>
      </c>
      <c r="AK53" s="126">
        <f t="shared" si="16"/>
        <v>0</v>
      </c>
      <c r="AL53" s="98">
        <f t="shared" si="16"/>
        <v>0</v>
      </c>
      <c r="AM53" s="98">
        <f t="shared" si="16"/>
        <v>0</v>
      </c>
      <c r="AN53" s="98">
        <f t="shared" si="16"/>
        <v>0</v>
      </c>
      <c r="AO53" s="98">
        <f t="shared" si="16"/>
        <v>0</v>
      </c>
      <c r="AP53" s="98">
        <f t="shared" si="16"/>
        <v>0</v>
      </c>
      <c r="AQ53" s="98">
        <f t="shared" si="16"/>
        <v>0</v>
      </c>
      <c r="AR53" s="98">
        <f t="shared" si="16"/>
        <v>0</v>
      </c>
      <c r="AS53" s="98">
        <f t="shared" si="16"/>
        <v>0</v>
      </c>
      <c r="AT53" s="98">
        <f t="shared" si="16"/>
        <v>0</v>
      </c>
      <c r="AU53" s="87" t="str">
        <f>IF(AF53=0,"",(AN53*9)/(AJ53+AK53))</f>
        <v/>
      </c>
      <c r="AV53" s="87" t="str">
        <f t="shared" si="7"/>
        <v/>
      </c>
      <c r="AX53" s="187" t="str">
        <f>IF($AC$53+$AD$53=$AF$53,"","ERROR&gt; Home: Wins+Losses don't = games started")</f>
        <v/>
      </c>
    </row>
    <row r="54" spans="1:50" ht="10.5" customHeight="1">
      <c r="A54" s="26"/>
      <c r="B54" s="2"/>
      <c r="C54" s="13">
        <f>SUMPRODUCT(--('Game 1'!$B$34:$B$59=$B54),('Game 1'!AY$34:AY$59))+SUMPRODUCT(--('Game 2'!$B$34:$B$59=$B54),('Game 2'!AY$34:AY$59))+SUMPRODUCT(--('Game 3'!$B$34:$B$59=$B54),('Game 3'!AY$34:AY$59))+SUMPRODUCT(--('Game 4'!$B$34:$B$59=$B54),('Game 4'!AY$34:AY$59))+SUMPRODUCT(--('Game 5'!$B$34:$B$59=$B54),('Game 5'!AY$34:AY$59))</f>
        <v>0</v>
      </c>
      <c r="D54" s="13">
        <f>SUMPRODUCT(--('Game 1'!$B$34:$B$59=$B54),('Game 1'!AZ$34:AZ$59))+SUMPRODUCT(--('Game 2'!$B$34:$B$59=$B54),('Game 2'!AZ$34:AZ$59))+SUMPRODUCT(--('Game 3'!$B$34:$B$59=$B54),('Game 3'!AZ$34:AZ$59))+SUMPRODUCT(--('Game 4'!$B$34:$B$59=$B54),('Game 4'!AZ$34:AZ$59))+SUMPRODUCT(--('Game 5'!$B$34:$B$59=$B54),('Game 5'!AZ$34:AZ$59))</f>
        <v>0</v>
      </c>
      <c r="E54" s="13">
        <f>SUMPRODUCT(--('Game 1'!$B$34:$B$59=$B54),('Game 1'!BA$34:BA$59))+SUMPRODUCT(--('Game 2'!$B$34:$B$59=$B54),('Game 2'!BA$34:BA$59))+SUMPRODUCT(--('Game 3'!$B$34:$B$59=$B54),('Game 3'!BA$34:BA$59))+SUMPRODUCT(--('Game 4'!$B$34:$B$59=$B54),('Game 4'!BA$34:BA$59))+SUMPRODUCT(--('Game 5'!$B$34:$B$59=$B54),('Game 5'!BA$34:BA$59))</f>
        <v>0</v>
      </c>
      <c r="F54" s="13">
        <f>SUMPRODUCT(--('Game 1'!$B$34:$B$59=$B54),('Game 1'!BB$34:BB$59))+SUMPRODUCT(--('Game 2'!$B$34:$B$59=$B54),('Game 2'!BB$34:BB$59))+SUMPRODUCT(--('Game 3'!$B$34:$B$59=$B54),('Game 3'!BB$34:BB$59))+SUMPRODUCT(--('Game 4'!$B$34:$B$59=$B54),('Game 4'!BB$34:BB$59))+SUMPRODUCT(--('Game 5'!$B$34:$B$59=$B54),('Game 5'!BB$34:BB$59))</f>
        <v>0</v>
      </c>
      <c r="G54" s="13">
        <f>SUMPRODUCT(--('Game 1'!$B$34:$B$59=$B54),('Game 1'!BC$34:BC$59))+SUMPRODUCT(--('Game 2'!$B$34:$B$59=$B54),('Game 2'!BC$34:BC$59))+SUMPRODUCT(--('Game 3'!$B$34:$B$59=$B54),('Game 3'!BC$34:BC$59))+SUMPRODUCT(--('Game 4'!$B$34:$B$59=$B54),('Game 4'!BC$34:BC$59))+SUMPRODUCT(--('Game 5'!$B$34:$B$59=$B54),('Game 5'!BC$34:BC$59))</f>
        <v>0</v>
      </c>
      <c r="H54" s="13">
        <f>SUMPRODUCT(--('Game 1'!$B$34:$B$59=$B54),('Game 1'!BD$34:BD$59))+SUMPRODUCT(--('Game 2'!$B$34:$B$59=$B54),('Game 2'!BD$34:BD$59))+SUMPRODUCT(--('Game 3'!$B$34:$B$59=$B54),('Game 3'!BD$34:BD$59))+SUMPRODUCT(--('Game 4'!$B$34:$B$59=$B54),('Game 4'!BD$34:BD$59))+SUMPRODUCT(--('Game 5'!$B$34:$B$59=$B54),('Game 5'!BD$34:BD$59))</f>
        <v>0</v>
      </c>
      <c r="I54" s="13">
        <f>SUMPRODUCT(--('Game 1'!$B$34:$B$59=$B54),('Game 1'!BE$34:BE$59))+SUMPRODUCT(--('Game 2'!$B$34:$B$59=$B54),('Game 2'!BE$34:BE$59))+SUMPRODUCT(--('Game 3'!$B$34:$B$59=$B54),('Game 3'!BE$34:BE$59))+SUMPRODUCT(--('Game 4'!$B$34:$B$59=$B54),('Game 4'!BE$34:BE$59))+SUMPRODUCT(--('Game 5'!$B$34:$B$59=$B54),('Game 5'!BE$34:BE$59))</f>
        <v>0</v>
      </c>
      <c r="J54" s="89">
        <f>SUMPRODUCT(--('Game 1'!$B$34:$B$59=$B54),('Game 1'!BF$34:BF$59))+SUMPRODUCT(--('Game 2'!$B$34:$B$59=$B54),('Game 2'!BF$34:BF$59))+SUMPRODUCT(--('Game 3'!$B$34:$B$59=$B54),('Game 3'!BF$34:BF$59))+SUMPRODUCT(--('Game 4'!$B$34:$B$59=$B54),('Game 4'!BF$34:BF$59))+SUMPRODUCT(--('Game 5'!$B$34:$B$59=$B54),('Game 5'!BF$34:BF$59))</f>
        <v>0</v>
      </c>
      <c r="K54" s="13">
        <f>SUMPRODUCT(--('Game 1'!$B$34:$B$59=$B54),('Game 1'!BG$34:BG$59))+SUMPRODUCT(--('Game 2'!$B$34:$B$59=$B54),('Game 2'!BG$34:BG$59))+SUMPRODUCT(--('Game 3'!$B$34:$B$59=$B54),('Game 3'!BG$34:BG$59))+SUMPRODUCT(--('Game 4'!$B$34:$B$59=$B54),('Game 4'!BG$34:BG$59))+SUMPRODUCT(--('Game 5'!$B$34:$B$59=$B54),('Game 5'!BG$34:BG$59))</f>
        <v>0</v>
      </c>
      <c r="L54" s="13">
        <f>SUMPRODUCT(--('Game 1'!$B$34:$B$59=$B54),('Game 1'!BH$34:BH$59))+SUMPRODUCT(--('Game 2'!$B$34:$B$59=$B54),('Game 2'!BH$34:BH$59))+SUMPRODUCT(--('Game 3'!$B$34:$B$59=$B54),('Game 3'!BH$34:BH$59))+SUMPRODUCT(--('Game 4'!$B$34:$B$59=$B54),('Game 4'!BH$34:BH$59))+SUMPRODUCT(--('Game 5'!$B$34:$B$59=$B54),('Game 5'!BH$34:BH$59))</f>
        <v>0</v>
      </c>
      <c r="M54" s="13">
        <f>SUMPRODUCT(--('Game 1'!$B$34:$B$59=$B54),('Game 1'!BI$34:BI$59))+SUMPRODUCT(--('Game 2'!$B$34:$B$59=$B54),('Game 2'!BI$34:BI$59))+SUMPRODUCT(--('Game 3'!$B$34:$B$59=$B54),('Game 3'!BI$34:BI$59))+SUMPRODUCT(--('Game 4'!$B$34:$B$59=$B54),('Game 4'!BI$34:BI$59))+SUMPRODUCT(--('Game 5'!$B$34:$B$59=$B54),('Game 5'!BI$34:BI$59))</f>
        <v>0</v>
      </c>
      <c r="N54" s="13">
        <f>SUMPRODUCT(--('Game 1'!$B$34:$B$59=$B54),('Game 1'!BJ$34:BJ$59))+SUMPRODUCT(--('Game 2'!$B$34:$B$59=$B54),('Game 2'!BJ$34:BJ$59))+SUMPRODUCT(--('Game 3'!$B$34:$B$59=$B54),('Game 3'!BJ$34:BJ$59))+SUMPRODUCT(--('Game 4'!$B$34:$B$59=$B54),('Game 4'!BJ$34:BJ$59))+SUMPRODUCT(--('Game 5'!$B$34:$B$59=$B54),('Game 5'!BJ$34:BJ$59))</f>
        <v>0</v>
      </c>
      <c r="O54" s="13">
        <f>SUMPRODUCT(--('Game 1'!$B$34:$B$59=$B54),('Game 1'!BK$34:BK$59))+SUMPRODUCT(--('Game 2'!$B$34:$B$59=$B54),('Game 2'!BK$34:BK$59))+SUMPRODUCT(--('Game 3'!$B$34:$B$59=$B54),('Game 3'!BK$34:BK$59))+SUMPRODUCT(--('Game 4'!$B$34:$B$59=$B54),('Game 4'!BK$34:BK$59))+SUMPRODUCT(--('Game 5'!$B$34:$B$59=$B54),('Game 5'!BK$34:BK$59))</f>
        <v>0</v>
      </c>
      <c r="P54" s="13">
        <f>SUMPRODUCT(--('Game 1'!$B$34:$B$59=$B54),('Game 1'!BL$34:BL$59))+SUMPRODUCT(--('Game 2'!$B$34:$B$59=$B54),('Game 2'!BL$34:BL$59))+SUMPRODUCT(--('Game 3'!$B$34:$B$59=$B54),('Game 3'!BL$34:BL$59))+SUMPRODUCT(--('Game 4'!$B$34:$B$59=$B54),('Game 4'!BL$34:BL$59))+SUMPRODUCT(--('Game 5'!$B$34:$B$59=$B54),('Game 5'!BL$34:BL$59))</f>
        <v>0</v>
      </c>
      <c r="Q54" s="13">
        <f>SUMPRODUCT(--('Game 1'!$B$34:$B$59=$B54),('Game 1'!BM$34:BM$59))+SUMPRODUCT(--('Game 2'!$B$34:$B$59=$B54),('Game 2'!BM$34:BM$59))+SUMPRODUCT(--('Game 3'!$B$34:$B$59=$B54),('Game 3'!BM$34:BM$59))+SUMPRODUCT(--('Game 4'!$B$34:$B$59=$B54),('Game 4'!BM$34:BM$59))+SUMPRODUCT(--('Game 5'!$B$34:$B$59=$B54),('Game 5'!BM$34:BM$59))</f>
        <v>0</v>
      </c>
      <c r="R54" s="13">
        <f>SUMPRODUCT(--('Game 1'!$B$34:$B$59=$B54),('Game 1'!BN$34:BN$59))+SUMPRODUCT(--('Game 2'!$B$34:$B$59=$B54),('Game 2'!BN$34:BN$59))+SUMPRODUCT(--('Game 3'!$B$34:$B$59=$B54),('Game 3'!BN$34:BN$59))+SUMPRODUCT(--('Game 4'!$B$34:$B$59=$B54),('Game 4'!BN$34:BN$59))+SUMPRODUCT(--('Game 5'!$B$34:$B$59=$B54),('Game 5'!BN$34:BN$59))</f>
        <v>0</v>
      </c>
      <c r="S54" s="13">
        <f>SUMPRODUCT(--('Game 1'!$B$34:$B$59=$B54),('Game 1'!BO$34:BO$59))+SUMPRODUCT(--('Game 2'!$B$34:$B$59=$B54),('Game 2'!BO$34:BO$59))+SUMPRODUCT(--('Game 3'!$B$34:$B$59=$B54),('Game 3'!BO$34:BO$59))+SUMPRODUCT(--('Game 4'!$B$34:$B$59=$B54),('Game 4'!BO$34:BO$59))+SUMPRODUCT(--('Game 5'!$B$34:$B$59=$B54),('Game 5'!BO$34:BO$59))</f>
        <v>0</v>
      </c>
      <c r="T54" s="80" t="str">
        <f t="shared" si="0"/>
        <v/>
      </c>
      <c r="U54" s="80" t="str">
        <f t="shared" si="1"/>
        <v/>
      </c>
      <c r="V54" s="80" t="str">
        <f t="shared" si="2"/>
        <v/>
      </c>
      <c r="W54" s="3"/>
      <c r="X54" s="76">
        <f t="shared" si="3"/>
        <v>0</v>
      </c>
      <c r="Y54" s="76">
        <f t="shared" si="4"/>
        <v>0</v>
      </c>
      <c r="Z54" s="77">
        <f t="shared" si="5"/>
        <v>0</v>
      </c>
      <c r="AH54" s="167">
        <f>'Game 1'!CB45+'Game 2'!CB45+'Game 3'!CB45+'Game 4'!CB45+'Game 5'!CB45</f>
        <v>0</v>
      </c>
      <c r="AI54" s="4" t="s">
        <v>96</v>
      </c>
      <c r="AX54" s="187" t="str">
        <f>IF($AN$53&gt;$AM$53,"Home: ER more than runs","")</f>
        <v/>
      </c>
    </row>
    <row r="55" spans="1:50" ht="10.5" customHeight="1">
      <c r="A55" s="26"/>
      <c r="B55" s="2"/>
      <c r="C55" s="13">
        <f>SUMPRODUCT(--('Game 1'!$B$34:$B$59=$B55),('Game 1'!AY$34:AY$59))+SUMPRODUCT(--('Game 2'!$B$34:$B$59=$B55),('Game 2'!AY$34:AY$59))+SUMPRODUCT(--('Game 3'!$B$34:$B$59=$B55),('Game 3'!AY$34:AY$59))+SUMPRODUCT(--('Game 4'!$B$34:$B$59=$B55),('Game 4'!AY$34:AY$59))+SUMPRODUCT(--('Game 5'!$B$34:$B$59=$B55),('Game 5'!AY$34:AY$59))</f>
        <v>0</v>
      </c>
      <c r="D55" s="13">
        <f>SUMPRODUCT(--('Game 1'!$B$34:$B$59=$B55),('Game 1'!AZ$34:AZ$59))+SUMPRODUCT(--('Game 2'!$B$34:$B$59=$B55),('Game 2'!AZ$34:AZ$59))+SUMPRODUCT(--('Game 3'!$B$34:$B$59=$B55),('Game 3'!AZ$34:AZ$59))+SUMPRODUCT(--('Game 4'!$B$34:$B$59=$B55),('Game 4'!AZ$34:AZ$59))+SUMPRODUCT(--('Game 5'!$B$34:$B$59=$B55),('Game 5'!AZ$34:AZ$59))</f>
        <v>0</v>
      </c>
      <c r="E55" s="13">
        <f>SUMPRODUCT(--('Game 1'!$B$34:$B$59=$B55),('Game 1'!BA$34:BA$59))+SUMPRODUCT(--('Game 2'!$B$34:$B$59=$B55),('Game 2'!BA$34:BA$59))+SUMPRODUCT(--('Game 3'!$B$34:$B$59=$B55),('Game 3'!BA$34:BA$59))+SUMPRODUCT(--('Game 4'!$B$34:$B$59=$B55),('Game 4'!BA$34:BA$59))+SUMPRODUCT(--('Game 5'!$B$34:$B$59=$B55),('Game 5'!BA$34:BA$59))</f>
        <v>0</v>
      </c>
      <c r="F55" s="13">
        <f>SUMPRODUCT(--('Game 1'!$B$34:$B$59=$B55),('Game 1'!BB$34:BB$59))+SUMPRODUCT(--('Game 2'!$B$34:$B$59=$B55),('Game 2'!BB$34:BB$59))+SUMPRODUCT(--('Game 3'!$B$34:$B$59=$B55),('Game 3'!BB$34:BB$59))+SUMPRODUCT(--('Game 4'!$B$34:$B$59=$B55),('Game 4'!BB$34:BB$59))+SUMPRODUCT(--('Game 5'!$B$34:$B$59=$B55),('Game 5'!BB$34:BB$59))</f>
        <v>0</v>
      </c>
      <c r="G55" s="13">
        <f>SUMPRODUCT(--('Game 1'!$B$34:$B$59=$B55),('Game 1'!BC$34:BC$59))+SUMPRODUCT(--('Game 2'!$B$34:$B$59=$B55),('Game 2'!BC$34:BC$59))+SUMPRODUCT(--('Game 3'!$B$34:$B$59=$B55),('Game 3'!BC$34:BC$59))+SUMPRODUCT(--('Game 4'!$B$34:$B$59=$B55),('Game 4'!BC$34:BC$59))+SUMPRODUCT(--('Game 5'!$B$34:$B$59=$B55),('Game 5'!BC$34:BC$59))</f>
        <v>0</v>
      </c>
      <c r="H55" s="13">
        <f>SUMPRODUCT(--('Game 1'!$B$34:$B$59=$B55),('Game 1'!BD$34:BD$59))+SUMPRODUCT(--('Game 2'!$B$34:$B$59=$B55),('Game 2'!BD$34:BD$59))+SUMPRODUCT(--('Game 3'!$B$34:$B$59=$B55),('Game 3'!BD$34:BD$59))+SUMPRODUCT(--('Game 4'!$B$34:$B$59=$B55),('Game 4'!BD$34:BD$59))+SUMPRODUCT(--('Game 5'!$B$34:$B$59=$B55),('Game 5'!BD$34:BD$59))</f>
        <v>0</v>
      </c>
      <c r="I55" s="13">
        <f>SUMPRODUCT(--('Game 1'!$B$34:$B$59=$B55),('Game 1'!BE$34:BE$59))+SUMPRODUCT(--('Game 2'!$B$34:$B$59=$B55),('Game 2'!BE$34:BE$59))+SUMPRODUCT(--('Game 3'!$B$34:$B$59=$B55),('Game 3'!BE$34:BE$59))+SUMPRODUCT(--('Game 4'!$B$34:$B$59=$B55),('Game 4'!BE$34:BE$59))+SUMPRODUCT(--('Game 5'!$B$34:$B$59=$B55),('Game 5'!BE$34:BE$59))</f>
        <v>0</v>
      </c>
      <c r="J55" s="89">
        <f>SUMPRODUCT(--('Game 1'!$B$34:$B$59=$B55),('Game 1'!BF$34:BF$59))+SUMPRODUCT(--('Game 2'!$B$34:$B$59=$B55),('Game 2'!BF$34:BF$59))+SUMPRODUCT(--('Game 3'!$B$34:$B$59=$B55),('Game 3'!BF$34:BF$59))+SUMPRODUCT(--('Game 4'!$B$34:$B$59=$B55),('Game 4'!BF$34:BF$59))+SUMPRODUCT(--('Game 5'!$B$34:$B$59=$B55),('Game 5'!BF$34:BF$59))</f>
        <v>0</v>
      </c>
      <c r="K55" s="13">
        <f>SUMPRODUCT(--('Game 1'!$B$34:$B$59=$B55),('Game 1'!BG$34:BG$59))+SUMPRODUCT(--('Game 2'!$B$34:$B$59=$B55),('Game 2'!BG$34:BG$59))+SUMPRODUCT(--('Game 3'!$B$34:$B$59=$B55),('Game 3'!BG$34:BG$59))+SUMPRODUCT(--('Game 4'!$B$34:$B$59=$B55),('Game 4'!BG$34:BG$59))+SUMPRODUCT(--('Game 5'!$B$34:$B$59=$B55),('Game 5'!BG$34:BG$59))</f>
        <v>0</v>
      </c>
      <c r="L55" s="13">
        <f>SUMPRODUCT(--('Game 1'!$B$34:$B$59=$B55),('Game 1'!BH$34:BH$59))+SUMPRODUCT(--('Game 2'!$B$34:$B$59=$B55),('Game 2'!BH$34:BH$59))+SUMPRODUCT(--('Game 3'!$B$34:$B$59=$B55),('Game 3'!BH$34:BH$59))+SUMPRODUCT(--('Game 4'!$B$34:$B$59=$B55),('Game 4'!BH$34:BH$59))+SUMPRODUCT(--('Game 5'!$B$34:$B$59=$B55),('Game 5'!BH$34:BH$59))</f>
        <v>0</v>
      </c>
      <c r="M55" s="13">
        <f>SUMPRODUCT(--('Game 1'!$B$34:$B$59=$B55),('Game 1'!BI$34:BI$59))+SUMPRODUCT(--('Game 2'!$B$34:$B$59=$B55),('Game 2'!BI$34:BI$59))+SUMPRODUCT(--('Game 3'!$B$34:$B$59=$B55),('Game 3'!BI$34:BI$59))+SUMPRODUCT(--('Game 4'!$B$34:$B$59=$B55),('Game 4'!BI$34:BI$59))+SUMPRODUCT(--('Game 5'!$B$34:$B$59=$B55),('Game 5'!BI$34:BI$59))</f>
        <v>0</v>
      </c>
      <c r="N55" s="13">
        <f>SUMPRODUCT(--('Game 1'!$B$34:$B$59=$B55),('Game 1'!BJ$34:BJ$59))+SUMPRODUCT(--('Game 2'!$B$34:$B$59=$B55),('Game 2'!BJ$34:BJ$59))+SUMPRODUCT(--('Game 3'!$B$34:$B$59=$B55),('Game 3'!BJ$34:BJ$59))+SUMPRODUCT(--('Game 4'!$B$34:$B$59=$B55),('Game 4'!BJ$34:BJ$59))+SUMPRODUCT(--('Game 5'!$B$34:$B$59=$B55),('Game 5'!BJ$34:BJ$59))</f>
        <v>0</v>
      </c>
      <c r="O55" s="13">
        <f>SUMPRODUCT(--('Game 1'!$B$34:$B$59=$B55),('Game 1'!BK$34:BK$59))+SUMPRODUCT(--('Game 2'!$B$34:$B$59=$B55),('Game 2'!BK$34:BK$59))+SUMPRODUCT(--('Game 3'!$B$34:$B$59=$B55),('Game 3'!BK$34:BK$59))+SUMPRODUCT(--('Game 4'!$B$34:$B$59=$B55),('Game 4'!BK$34:BK$59))+SUMPRODUCT(--('Game 5'!$B$34:$B$59=$B55),('Game 5'!BK$34:BK$59))</f>
        <v>0</v>
      </c>
      <c r="P55" s="13">
        <f>SUMPRODUCT(--('Game 1'!$B$34:$B$59=$B55),('Game 1'!BL$34:BL$59))+SUMPRODUCT(--('Game 2'!$B$34:$B$59=$B55),('Game 2'!BL$34:BL$59))+SUMPRODUCT(--('Game 3'!$B$34:$B$59=$B55),('Game 3'!BL$34:BL$59))+SUMPRODUCT(--('Game 4'!$B$34:$B$59=$B55),('Game 4'!BL$34:BL$59))+SUMPRODUCT(--('Game 5'!$B$34:$B$59=$B55),('Game 5'!BL$34:BL$59))</f>
        <v>0</v>
      </c>
      <c r="Q55" s="13">
        <f>SUMPRODUCT(--('Game 1'!$B$34:$B$59=$B55),('Game 1'!BM$34:BM$59))+SUMPRODUCT(--('Game 2'!$B$34:$B$59=$B55),('Game 2'!BM$34:BM$59))+SUMPRODUCT(--('Game 3'!$B$34:$B$59=$B55),('Game 3'!BM$34:BM$59))+SUMPRODUCT(--('Game 4'!$B$34:$B$59=$B55),('Game 4'!BM$34:BM$59))+SUMPRODUCT(--('Game 5'!$B$34:$B$59=$B55),('Game 5'!BM$34:BM$59))</f>
        <v>0</v>
      </c>
      <c r="R55" s="13">
        <f>SUMPRODUCT(--('Game 1'!$B$34:$B$59=$B55),('Game 1'!BN$34:BN$59))+SUMPRODUCT(--('Game 2'!$B$34:$B$59=$B55),('Game 2'!BN$34:BN$59))+SUMPRODUCT(--('Game 3'!$B$34:$B$59=$B55),('Game 3'!BN$34:BN$59))+SUMPRODUCT(--('Game 4'!$B$34:$B$59=$B55),('Game 4'!BN$34:BN$59))+SUMPRODUCT(--('Game 5'!$B$34:$B$59=$B55),('Game 5'!BN$34:BN$59))</f>
        <v>0</v>
      </c>
      <c r="S55" s="13">
        <f>SUMPRODUCT(--('Game 1'!$B$34:$B$59=$B55),('Game 1'!BO$34:BO$59))+SUMPRODUCT(--('Game 2'!$B$34:$B$59=$B55),('Game 2'!BO$34:BO$59))+SUMPRODUCT(--('Game 3'!$B$34:$B$59=$B55),('Game 3'!BO$34:BO$59))+SUMPRODUCT(--('Game 4'!$B$34:$B$59=$B55),('Game 4'!BO$34:BO$59))+SUMPRODUCT(--('Game 5'!$B$34:$B$59=$B55),('Game 5'!BO$34:BO$59))</f>
        <v>0</v>
      </c>
      <c r="T55" s="80" t="str">
        <f t="shared" si="0"/>
        <v/>
      </c>
      <c r="U55" s="80" t="str">
        <f t="shared" si="1"/>
        <v/>
      </c>
      <c r="V55" s="80" t="str">
        <f t="shared" si="2"/>
        <v/>
      </c>
      <c r="W55" s="3"/>
      <c r="X55" s="76">
        <f t="shared" si="3"/>
        <v>0</v>
      </c>
      <c r="Y55" s="76">
        <f t="shared" si="4"/>
        <v>0</v>
      </c>
      <c r="Z55" s="77">
        <f t="shared" si="5"/>
        <v>0</v>
      </c>
      <c r="AX55" s="191"/>
    </row>
    <row r="56" spans="1:50" ht="10.5" customHeight="1">
      <c r="A56" s="26"/>
      <c r="B56" s="2"/>
      <c r="C56" s="13">
        <f>SUMPRODUCT(--('Game 1'!$B$34:$B$59=$B56),('Game 1'!AY$34:AY$59))+SUMPRODUCT(--('Game 2'!$B$34:$B$59=$B56),('Game 2'!AY$34:AY$59))+SUMPRODUCT(--('Game 3'!$B$34:$B$59=$B56),('Game 3'!AY$34:AY$59))+SUMPRODUCT(--('Game 4'!$B$34:$B$59=$B56),('Game 4'!AY$34:AY$59))+SUMPRODUCT(--('Game 5'!$B$34:$B$59=$B56),('Game 5'!AY$34:AY$59))</f>
        <v>0</v>
      </c>
      <c r="D56" s="13">
        <f>SUMPRODUCT(--('Game 1'!$B$34:$B$59=$B56),('Game 1'!AZ$34:AZ$59))+SUMPRODUCT(--('Game 2'!$B$34:$B$59=$B56),('Game 2'!AZ$34:AZ$59))+SUMPRODUCT(--('Game 3'!$B$34:$B$59=$B56),('Game 3'!AZ$34:AZ$59))+SUMPRODUCT(--('Game 4'!$B$34:$B$59=$B56),('Game 4'!AZ$34:AZ$59))+SUMPRODUCT(--('Game 5'!$B$34:$B$59=$B56),('Game 5'!AZ$34:AZ$59))</f>
        <v>0</v>
      </c>
      <c r="E56" s="13">
        <f>SUMPRODUCT(--('Game 1'!$B$34:$B$59=$B56),('Game 1'!BA$34:BA$59))+SUMPRODUCT(--('Game 2'!$B$34:$B$59=$B56),('Game 2'!BA$34:BA$59))+SUMPRODUCT(--('Game 3'!$B$34:$B$59=$B56),('Game 3'!BA$34:BA$59))+SUMPRODUCT(--('Game 4'!$B$34:$B$59=$B56),('Game 4'!BA$34:BA$59))+SUMPRODUCT(--('Game 5'!$B$34:$B$59=$B56),('Game 5'!BA$34:BA$59))</f>
        <v>0</v>
      </c>
      <c r="F56" s="13">
        <f>SUMPRODUCT(--('Game 1'!$B$34:$B$59=$B56),('Game 1'!BB$34:BB$59))+SUMPRODUCT(--('Game 2'!$B$34:$B$59=$B56),('Game 2'!BB$34:BB$59))+SUMPRODUCT(--('Game 3'!$B$34:$B$59=$B56),('Game 3'!BB$34:BB$59))+SUMPRODUCT(--('Game 4'!$B$34:$B$59=$B56),('Game 4'!BB$34:BB$59))+SUMPRODUCT(--('Game 5'!$B$34:$B$59=$B56),('Game 5'!BB$34:BB$59))</f>
        <v>0</v>
      </c>
      <c r="G56" s="13">
        <f>SUMPRODUCT(--('Game 1'!$B$34:$B$59=$B56),('Game 1'!BC$34:BC$59))+SUMPRODUCT(--('Game 2'!$B$34:$B$59=$B56),('Game 2'!BC$34:BC$59))+SUMPRODUCT(--('Game 3'!$B$34:$B$59=$B56),('Game 3'!BC$34:BC$59))+SUMPRODUCT(--('Game 4'!$B$34:$B$59=$B56),('Game 4'!BC$34:BC$59))+SUMPRODUCT(--('Game 5'!$B$34:$B$59=$B56),('Game 5'!BC$34:BC$59))</f>
        <v>0</v>
      </c>
      <c r="H56" s="13">
        <f>SUMPRODUCT(--('Game 1'!$B$34:$B$59=$B56),('Game 1'!BD$34:BD$59))+SUMPRODUCT(--('Game 2'!$B$34:$B$59=$B56),('Game 2'!BD$34:BD$59))+SUMPRODUCT(--('Game 3'!$B$34:$B$59=$B56),('Game 3'!BD$34:BD$59))+SUMPRODUCT(--('Game 4'!$B$34:$B$59=$B56),('Game 4'!BD$34:BD$59))+SUMPRODUCT(--('Game 5'!$B$34:$B$59=$B56),('Game 5'!BD$34:BD$59))</f>
        <v>0</v>
      </c>
      <c r="I56" s="13">
        <f>SUMPRODUCT(--('Game 1'!$B$34:$B$59=$B56),('Game 1'!BE$34:BE$59))+SUMPRODUCT(--('Game 2'!$B$34:$B$59=$B56),('Game 2'!BE$34:BE$59))+SUMPRODUCT(--('Game 3'!$B$34:$B$59=$B56),('Game 3'!BE$34:BE$59))+SUMPRODUCT(--('Game 4'!$B$34:$B$59=$B56),('Game 4'!BE$34:BE$59))+SUMPRODUCT(--('Game 5'!$B$34:$B$59=$B56),('Game 5'!BE$34:BE$59))</f>
        <v>0</v>
      </c>
      <c r="J56" s="89">
        <f>SUMPRODUCT(--('Game 1'!$B$34:$B$59=$B56),('Game 1'!BF$34:BF$59))+SUMPRODUCT(--('Game 2'!$B$34:$B$59=$B56),('Game 2'!BF$34:BF$59))+SUMPRODUCT(--('Game 3'!$B$34:$B$59=$B56),('Game 3'!BF$34:BF$59))+SUMPRODUCT(--('Game 4'!$B$34:$B$59=$B56),('Game 4'!BF$34:BF$59))+SUMPRODUCT(--('Game 5'!$B$34:$B$59=$B56),('Game 5'!BF$34:BF$59))</f>
        <v>0</v>
      </c>
      <c r="K56" s="13">
        <f>SUMPRODUCT(--('Game 1'!$B$34:$B$59=$B56),('Game 1'!BG$34:BG$59))+SUMPRODUCT(--('Game 2'!$B$34:$B$59=$B56),('Game 2'!BG$34:BG$59))+SUMPRODUCT(--('Game 3'!$B$34:$B$59=$B56),('Game 3'!BG$34:BG$59))+SUMPRODUCT(--('Game 4'!$B$34:$B$59=$B56),('Game 4'!BG$34:BG$59))+SUMPRODUCT(--('Game 5'!$B$34:$B$59=$B56),('Game 5'!BG$34:BG$59))</f>
        <v>0</v>
      </c>
      <c r="L56" s="13">
        <f>SUMPRODUCT(--('Game 1'!$B$34:$B$59=$B56),('Game 1'!BH$34:BH$59))+SUMPRODUCT(--('Game 2'!$B$34:$B$59=$B56),('Game 2'!BH$34:BH$59))+SUMPRODUCT(--('Game 3'!$B$34:$B$59=$B56),('Game 3'!BH$34:BH$59))+SUMPRODUCT(--('Game 4'!$B$34:$B$59=$B56),('Game 4'!BH$34:BH$59))+SUMPRODUCT(--('Game 5'!$B$34:$B$59=$B56),('Game 5'!BH$34:BH$59))</f>
        <v>0</v>
      </c>
      <c r="M56" s="13">
        <f>SUMPRODUCT(--('Game 1'!$B$34:$B$59=$B56),('Game 1'!BI$34:BI$59))+SUMPRODUCT(--('Game 2'!$B$34:$B$59=$B56),('Game 2'!BI$34:BI$59))+SUMPRODUCT(--('Game 3'!$B$34:$B$59=$B56),('Game 3'!BI$34:BI$59))+SUMPRODUCT(--('Game 4'!$B$34:$B$59=$B56),('Game 4'!BI$34:BI$59))+SUMPRODUCT(--('Game 5'!$B$34:$B$59=$B56),('Game 5'!BI$34:BI$59))</f>
        <v>0</v>
      </c>
      <c r="N56" s="13">
        <f>SUMPRODUCT(--('Game 1'!$B$34:$B$59=$B56),('Game 1'!BJ$34:BJ$59))+SUMPRODUCT(--('Game 2'!$B$34:$B$59=$B56),('Game 2'!BJ$34:BJ$59))+SUMPRODUCT(--('Game 3'!$B$34:$B$59=$B56),('Game 3'!BJ$34:BJ$59))+SUMPRODUCT(--('Game 4'!$B$34:$B$59=$B56),('Game 4'!BJ$34:BJ$59))+SUMPRODUCT(--('Game 5'!$B$34:$B$59=$B56),('Game 5'!BJ$34:BJ$59))</f>
        <v>0</v>
      </c>
      <c r="O56" s="13">
        <f>SUMPRODUCT(--('Game 1'!$B$34:$B$59=$B56),('Game 1'!BK$34:BK$59))+SUMPRODUCT(--('Game 2'!$B$34:$B$59=$B56),('Game 2'!BK$34:BK$59))+SUMPRODUCT(--('Game 3'!$B$34:$B$59=$B56),('Game 3'!BK$34:BK$59))+SUMPRODUCT(--('Game 4'!$B$34:$B$59=$B56),('Game 4'!BK$34:BK$59))+SUMPRODUCT(--('Game 5'!$B$34:$B$59=$B56),('Game 5'!BK$34:BK$59))</f>
        <v>0</v>
      </c>
      <c r="P56" s="13">
        <f>SUMPRODUCT(--('Game 1'!$B$34:$B$59=$B56),('Game 1'!BL$34:BL$59))+SUMPRODUCT(--('Game 2'!$B$34:$B$59=$B56),('Game 2'!BL$34:BL$59))+SUMPRODUCT(--('Game 3'!$B$34:$B$59=$B56),('Game 3'!BL$34:BL$59))+SUMPRODUCT(--('Game 4'!$B$34:$B$59=$B56),('Game 4'!BL$34:BL$59))+SUMPRODUCT(--('Game 5'!$B$34:$B$59=$B56),('Game 5'!BL$34:BL$59))</f>
        <v>0</v>
      </c>
      <c r="Q56" s="13">
        <f>SUMPRODUCT(--('Game 1'!$B$34:$B$59=$B56),('Game 1'!BM$34:BM$59))+SUMPRODUCT(--('Game 2'!$B$34:$B$59=$B56),('Game 2'!BM$34:BM$59))+SUMPRODUCT(--('Game 3'!$B$34:$B$59=$B56),('Game 3'!BM$34:BM$59))+SUMPRODUCT(--('Game 4'!$B$34:$B$59=$B56),('Game 4'!BM$34:BM$59))+SUMPRODUCT(--('Game 5'!$B$34:$B$59=$B56),('Game 5'!BM$34:BM$59))</f>
        <v>0</v>
      </c>
      <c r="R56" s="13">
        <f>SUMPRODUCT(--('Game 1'!$B$34:$B$59=$B56),('Game 1'!BN$34:BN$59))+SUMPRODUCT(--('Game 2'!$B$34:$B$59=$B56),('Game 2'!BN$34:BN$59))+SUMPRODUCT(--('Game 3'!$B$34:$B$59=$B56),('Game 3'!BN$34:BN$59))+SUMPRODUCT(--('Game 4'!$B$34:$B$59=$B56),('Game 4'!BN$34:BN$59))+SUMPRODUCT(--('Game 5'!$B$34:$B$59=$B56),('Game 5'!BN$34:BN$59))</f>
        <v>0</v>
      </c>
      <c r="S56" s="13">
        <f>SUMPRODUCT(--('Game 1'!$B$34:$B$59=$B56),('Game 1'!BO$34:BO$59))+SUMPRODUCT(--('Game 2'!$B$34:$B$59=$B56),('Game 2'!BO$34:BO$59))+SUMPRODUCT(--('Game 3'!$B$34:$B$59=$B56),('Game 3'!BO$34:BO$59))+SUMPRODUCT(--('Game 4'!$B$34:$B$59=$B56),('Game 4'!BO$34:BO$59))+SUMPRODUCT(--('Game 5'!$B$34:$B$59=$B56),('Game 5'!BO$34:BO$59))</f>
        <v>0</v>
      </c>
      <c r="T56" s="80" t="str">
        <f t="shared" si="0"/>
        <v/>
      </c>
      <c r="U56" s="80" t="str">
        <f t="shared" si="1"/>
        <v/>
      </c>
      <c r="V56" s="80" t="str">
        <f t="shared" si="2"/>
        <v/>
      </c>
      <c r="W56" s="3"/>
      <c r="X56" s="76">
        <f t="shared" si="3"/>
        <v>0</v>
      </c>
      <c r="Y56" s="76">
        <f t="shared" si="4"/>
        <v>0</v>
      </c>
      <c r="Z56" s="77">
        <f t="shared" si="5"/>
        <v>0</v>
      </c>
      <c r="AX56" s="191"/>
    </row>
    <row r="57" spans="1:50" ht="10.5" customHeight="1">
      <c r="A57" s="26"/>
      <c r="B57" s="4" t="s">
        <v>34</v>
      </c>
      <c r="C57" s="74">
        <f>AF53</f>
        <v>0</v>
      </c>
      <c r="D57" s="13">
        <f>SUMPRODUCT(--('Game 1'!$B$34:$B$59=$B57),('Game 1'!AZ$34:AZ$59))+SUMPRODUCT(--('Game 2'!$B$34:$B$59=$B57),('Game 2'!AZ$34:AZ$59))+SUMPRODUCT(--('Game 3'!$B$34:$B$59=$B57),('Game 3'!AZ$34:AZ$59))+SUMPRODUCT(--('Game 4'!$B$34:$B$59=$B57),('Game 4'!AZ$34:AZ$59))+SUMPRODUCT(--('Game 5'!$B$34:$B$59=$B57),('Game 5'!AZ$34:AZ$59))</f>
        <v>0</v>
      </c>
      <c r="E57" s="13">
        <f>SUMPRODUCT(--('Game 1'!$B$34:$B$59=$B57),('Game 1'!BA$34:BA$59))+SUMPRODUCT(--('Game 2'!$B$34:$B$59=$B57),('Game 2'!BA$34:BA$59))+SUMPRODUCT(--('Game 3'!$B$34:$B$59=$B57),('Game 3'!BA$34:BA$59))+SUMPRODUCT(--('Game 4'!$B$34:$B$59=$B57),('Game 4'!BA$34:BA$59))+SUMPRODUCT(--('Game 5'!$B$34:$B$59=$B57),('Game 5'!BA$34:BA$59))</f>
        <v>0</v>
      </c>
      <c r="F57" s="13">
        <f>SUMPRODUCT(--('Game 1'!$B$34:$B$59=$B57),('Game 1'!BB$34:BB$59))+SUMPRODUCT(--('Game 2'!$B$34:$B$59=$B57),('Game 2'!BB$34:BB$59))+SUMPRODUCT(--('Game 3'!$B$34:$B$59=$B57),('Game 3'!BB$34:BB$59))+SUMPRODUCT(--('Game 4'!$B$34:$B$59=$B57),('Game 4'!BB$34:BB$59))+SUMPRODUCT(--('Game 5'!$B$34:$B$59=$B57),('Game 5'!BB$34:BB$59))</f>
        <v>0</v>
      </c>
      <c r="G57" s="13">
        <f>SUMPRODUCT(--('Game 1'!$B$34:$B$59=$B57),('Game 1'!BC$34:BC$59))+SUMPRODUCT(--('Game 2'!$B$34:$B$59=$B57),('Game 2'!BC$34:BC$59))+SUMPRODUCT(--('Game 3'!$B$34:$B$59=$B57),('Game 3'!BC$34:BC$59))+SUMPRODUCT(--('Game 4'!$B$34:$B$59=$B57),('Game 4'!BC$34:BC$59))+SUMPRODUCT(--('Game 5'!$B$34:$B$59=$B57),('Game 5'!BC$34:BC$59))</f>
        <v>0</v>
      </c>
      <c r="H57" s="13">
        <f>SUMPRODUCT(--('Game 1'!$B$34:$B$59=$B57),('Game 1'!BD$34:BD$59))+SUMPRODUCT(--('Game 2'!$B$34:$B$59=$B57),('Game 2'!BD$34:BD$59))+SUMPRODUCT(--('Game 3'!$B$34:$B$59=$B57),('Game 3'!BD$34:BD$59))+SUMPRODUCT(--('Game 4'!$B$34:$B$59=$B57),('Game 4'!BD$34:BD$59))+SUMPRODUCT(--('Game 5'!$B$34:$B$59=$B57),('Game 5'!BD$34:BD$59))</f>
        <v>0</v>
      </c>
      <c r="I57" s="13">
        <f>SUMPRODUCT(--('Game 1'!$B$34:$B$59=$B57),('Game 1'!BE$34:BE$59))+SUMPRODUCT(--('Game 2'!$B$34:$B$59=$B57),('Game 2'!BE$34:BE$59))+SUMPRODUCT(--('Game 3'!$B$34:$B$59=$B57),('Game 3'!BE$34:BE$59))+SUMPRODUCT(--('Game 4'!$B$34:$B$59=$B57),('Game 4'!BE$34:BE$59))+SUMPRODUCT(--('Game 5'!$B$34:$B$59=$B57),('Game 5'!BE$34:BE$59))</f>
        <v>0</v>
      </c>
      <c r="J57" s="89">
        <f>SUMPRODUCT(--('Game 1'!$B$34:$B$59=$B57),('Game 1'!BF$34:BF$59))+SUMPRODUCT(--('Game 2'!$B$34:$B$59=$B57),('Game 2'!BF$34:BF$59))+SUMPRODUCT(--('Game 3'!$B$34:$B$59=$B57),('Game 3'!BF$34:BF$59))+SUMPRODUCT(--('Game 4'!$B$34:$B$59=$B57),('Game 4'!BF$34:BF$59))+SUMPRODUCT(--('Game 5'!$B$34:$B$59=$B57),('Game 5'!BF$34:BF$59))</f>
        <v>0</v>
      </c>
      <c r="K57" s="13">
        <f>SUMPRODUCT(--('Game 1'!$B$34:$B$59=$B57),('Game 1'!BG$34:BG$59))+SUMPRODUCT(--('Game 2'!$B$34:$B$59=$B57),('Game 2'!BG$34:BG$59))+SUMPRODUCT(--('Game 3'!$B$34:$B$59=$B57),('Game 3'!BG$34:BG$59))+SUMPRODUCT(--('Game 4'!$B$34:$B$59=$B57),('Game 4'!BG$34:BG$59))+SUMPRODUCT(--('Game 5'!$B$34:$B$59=$B57),('Game 5'!BG$34:BG$59))</f>
        <v>0</v>
      </c>
      <c r="L57" s="13">
        <f>SUMPRODUCT(--('Game 1'!$B$34:$B$59=$B57),('Game 1'!BH$34:BH$59))+SUMPRODUCT(--('Game 2'!$B$34:$B$59=$B57),('Game 2'!BH$34:BH$59))+SUMPRODUCT(--('Game 3'!$B$34:$B$59=$B57),('Game 3'!BH$34:BH$59))+SUMPRODUCT(--('Game 4'!$B$34:$B$59=$B57),('Game 4'!BH$34:BH$59))+SUMPRODUCT(--('Game 5'!$B$34:$B$59=$B57),('Game 5'!BH$34:BH$59))</f>
        <v>0</v>
      </c>
      <c r="M57" s="13">
        <f>SUMPRODUCT(--('Game 1'!$B$34:$B$59=$B57),('Game 1'!BI$34:BI$59))+SUMPRODUCT(--('Game 2'!$B$34:$B$59=$B57),('Game 2'!BI$34:BI$59))+SUMPRODUCT(--('Game 3'!$B$34:$B$59=$B57),('Game 3'!BI$34:BI$59))+SUMPRODUCT(--('Game 4'!$B$34:$B$59=$B57),('Game 4'!BI$34:BI$59))+SUMPRODUCT(--('Game 5'!$B$34:$B$59=$B57),('Game 5'!BI$34:BI$59))</f>
        <v>0</v>
      </c>
      <c r="N57" s="13">
        <f>SUMPRODUCT(--('Game 1'!$B$34:$B$59=$B57),('Game 1'!BJ$34:BJ$59))+SUMPRODUCT(--('Game 2'!$B$34:$B$59=$B57),('Game 2'!BJ$34:BJ$59))+SUMPRODUCT(--('Game 3'!$B$34:$B$59=$B57),('Game 3'!BJ$34:BJ$59))+SUMPRODUCT(--('Game 4'!$B$34:$B$59=$B57),('Game 4'!BJ$34:BJ$59))+SUMPRODUCT(--('Game 5'!$B$34:$B$59=$B57),('Game 5'!BJ$34:BJ$59))</f>
        <v>0</v>
      </c>
      <c r="O57" s="13">
        <f>SUMPRODUCT(--('Game 1'!$B$34:$B$59=$B57),('Game 1'!BK$34:BK$59))+SUMPRODUCT(--('Game 2'!$B$34:$B$59=$B57),('Game 2'!BK$34:BK$59))+SUMPRODUCT(--('Game 3'!$B$34:$B$59=$B57),('Game 3'!BK$34:BK$59))+SUMPRODUCT(--('Game 4'!$B$34:$B$59=$B57),('Game 4'!BK$34:BK$59))+SUMPRODUCT(--('Game 5'!$B$34:$B$59=$B57),('Game 5'!BK$34:BK$59))</f>
        <v>0</v>
      </c>
      <c r="P57" s="13">
        <f>SUMPRODUCT(--('Game 1'!$B$34:$B$59=$B57),('Game 1'!BL$34:BL$59))+SUMPRODUCT(--('Game 2'!$B$34:$B$59=$B57),('Game 2'!BL$34:BL$59))+SUMPRODUCT(--('Game 3'!$B$34:$B$59=$B57),('Game 3'!BL$34:BL$59))+SUMPRODUCT(--('Game 4'!$B$34:$B$59=$B57),('Game 4'!BL$34:BL$59))+SUMPRODUCT(--('Game 5'!$B$34:$B$59=$B57),('Game 5'!BL$34:BL$59))</f>
        <v>0</v>
      </c>
      <c r="Q57" s="13">
        <f>SUMPRODUCT(--('Game 1'!$B$34:$B$59=$B57),('Game 1'!BM$34:BM$59))+SUMPRODUCT(--('Game 2'!$B$34:$B$59=$B57),('Game 2'!BM$34:BM$59))+SUMPRODUCT(--('Game 3'!$B$34:$B$59=$B57),('Game 3'!BM$34:BM$59))+SUMPRODUCT(--('Game 4'!$B$34:$B$59=$B57),('Game 4'!BM$34:BM$59))+SUMPRODUCT(--('Game 5'!$B$34:$B$59=$B57),('Game 5'!BM$34:BM$59))</f>
        <v>0</v>
      </c>
      <c r="R57" s="13">
        <f>SUMPRODUCT(--('Game 1'!$B$34:$B$59=$B57),('Game 1'!BN$34:BN$59))+SUMPRODUCT(--('Game 2'!$B$34:$B$59=$B57),('Game 2'!BN$34:BN$59))+SUMPRODUCT(--('Game 3'!$B$34:$B$59=$B57),('Game 3'!BN$34:BN$59))+SUMPRODUCT(--('Game 4'!$B$34:$B$59=$B57),('Game 4'!BN$34:BN$59))+SUMPRODUCT(--('Game 5'!$B$34:$B$59=$B57),('Game 5'!BN$34:BN$59))</f>
        <v>0</v>
      </c>
      <c r="S57" s="74">
        <f>'Game 1'!CO44+'Game 2'!CO44+'Game 3'!CO44+'Game 4'!CO44+'Game 5'!CO44</f>
        <v>0</v>
      </c>
      <c r="T57" s="80" t="str">
        <f t="shared" si="0"/>
        <v/>
      </c>
      <c r="U57" s="80" t="str">
        <f t="shared" si="1"/>
        <v/>
      </c>
      <c r="V57" s="80" t="str">
        <f t="shared" si="2"/>
        <v/>
      </c>
      <c r="W57" s="3"/>
      <c r="X57" s="76">
        <f t="shared" si="3"/>
        <v>0</v>
      </c>
      <c r="Y57" s="76">
        <f t="shared" si="4"/>
        <v>0</v>
      </c>
      <c r="Z57" s="77">
        <f t="shared" si="5"/>
        <v>0</v>
      </c>
      <c r="AX57" s="191"/>
    </row>
    <row r="58" spans="1:50" ht="10.5" customHeight="1">
      <c r="A58" s="26"/>
      <c r="B58" s="83" t="s">
        <v>21</v>
      </c>
      <c r="C58" s="84">
        <f>AF53</f>
        <v>0</v>
      </c>
      <c r="D58" s="84">
        <f t="shared" ref="D58:S58" si="17">SUM(D39:D57)</f>
        <v>0</v>
      </c>
      <c r="E58" s="84">
        <f t="shared" si="17"/>
        <v>0</v>
      </c>
      <c r="F58" s="84">
        <f t="shared" si="17"/>
        <v>0</v>
      </c>
      <c r="G58" s="84">
        <f t="shared" si="17"/>
        <v>0</v>
      </c>
      <c r="H58" s="84">
        <f t="shared" si="17"/>
        <v>0</v>
      </c>
      <c r="I58" s="84">
        <f t="shared" si="17"/>
        <v>0</v>
      </c>
      <c r="J58" s="90">
        <f t="shared" si="17"/>
        <v>0</v>
      </c>
      <c r="K58" s="84">
        <f t="shared" si="17"/>
        <v>0</v>
      </c>
      <c r="L58" s="84">
        <f t="shared" si="17"/>
        <v>0</v>
      </c>
      <c r="M58" s="84">
        <f t="shared" si="17"/>
        <v>0</v>
      </c>
      <c r="N58" s="84">
        <f t="shared" si="17"/>
        <v>0</v>
      </c>
      <c r="O58" s="84">
        <f t="shared" si="17"/>
        <v>0</v>
      </c>
      <c r="P58" s="84">
        <f t="shared" si="17"/>
        <v>0</v>
      </c>
      <c r="Q58" s="84">
        <f t="shared" si="17"/>
        <v>0</v>
      </c>
      <c r="R58" s="84">
        <f t="shared" si="17"/>
        <v>0</v>
      </c>
      <c r="S58" s="84">
        <f t="shared" si="17"/>
        <v>0</v>
      </c>
      <c r="T58" s="81" t="str">
        <f t="shared" si="0"/>
        <v/>
      </c>
      <c r="U58" s="81" t="str">
        <f t="shared" si="1"/>
        <v/>
      </c>
      <c r="V58" s="81" t="str">
        <f t="shared" si="2"/>
        <v/>
      </c>
      <c r="W58" s="85"/>
      <c r="X58" s="79">
        <f>SUM(X39:X57)</f>
        <v>0</v>
      </c>
      <c r="Y58" s="79">
        <f>SUM(Y39:Y57)</f>
        <v>0</v>
      </c>
      <c r="Z58" s="79">
        <f>SUM(Z39:Z57)</f>
        <v>0</v>
      </c>
      <c r="AX58" s="187" t="str">
        <f>IF($G$58&gt;$E$58,"ERROR&gt; Home: RBIs exceed runs scored","")</f>
        <v/>
      </c>
    </row>
    <row r="60" spans="1:50" s="26" customFormat="1" ht="10.5" customHeight="1">
      <c r="B60" s="128" t="str">
        <f>AD3</f>
        <v>Visitor</v>
      </c>
      <c r="C60" s="102" t="s">
        <v>0</v>
      </c>
      <c r="D60" s="102" t="s">
        <v>1</v>
      </c>
      <c r="E60" s="102" t="s">
        <v>2</v>
      </c>
      <c r="F60" s="102" t="s">
        <v>3</v>
      </c>
      <c r="G60" s="102" t="s">
        <v>4</v>
      </c>
      <c r="H60" s="102" t="s">
        <v>5</v>
      </c>
      <c r="I60" s="102" t="s">
        <v>6</v>
      </c>
      <c r="J60" s="160" t="s">
        <v>7</v>
      </c>
      <c r="K60" s="102" t="s">
        <v>8</v>
      </c>
      <c r="L60" s="102" t="s">
        <v>9</v>
      </c>
      <c r="M60" s="102" t="s">
        <v>10</v>
      </c>
      <c r="N60" s="102" t="s">
        <v>11</v>
      </c>
      <c r="O60" s="102" t="s">
        <v>33</v>
      </c>
      <c r="P60" s="102" t="s">
        <v>12</v>
      </c>
      <c r="Q60" s="102" t="s">
        <v>13</v>
      </c>
      <c r="R60" s="102" t="s">
        <v>14</v>
      </c>
      <c r="S60" s="102" t="s">
        <v>15</v>
      </c>
      <c r="T60" s="102" t="s">
        <v>52</v>
      </c>
      <c r="U60" s="102" t="s">
        <v>53</v>
      </c>
      <c r="V60" s="102" t="s">
        <v>54</v>
      </c>
      <c r="W60" s="161"/>
      <c r="X60" s="162" t="s">
        <v>16</v>
      </c>
      <c r="Y60" s="162" t="s">
        <v>17</v>
      </c>
      <c r="Z60" s="162" t="s">
        <v>18</v>
      </c>
      <c r="AA60" s="159"/>
      <c r="AB60" s="163"/>
      <c r="AC60" s="164" t="s">
        <v>25</v>
      </c>
      <c r="AD60" s="164" t="s">
        <v>26</v>
      </c>
      <c r="AE60" s="164" t="s">
        <v>0</v>
      </c>
      <c r="AF60" s="164" t="s">
        <v>22</v>
      </c>
      <c r="AG60" s="164" t="s">
        <v>23</v>
      </c>
      <c r="AH60" s="164" t="s">
        <v>28</v>
      </c>
      <c r="AI60" s="164" t="s">
        <v>27</v>
      </c>
      <c r="AJ60" s="165" t="s">
        <v>69</v>
      </c>
      <c r="AK60" s="164" t="s">
        <v>70</v>
      </c>
      <c r="AL60" s="164" t="s">
        <v>3</v>
      </c>
      <c r="AM60" s="164" t="s">
        <v>2</v>
      </c>
      <c r="AN60" s="164" t="s">
        <v>24</v>
      </c>
      <c r="AO60" s="164" t="s">
        <v>7</v>
      </c>
      <c r="AP60" s="164" t="s">
        <v>8</v>
      </c>
      <c r="AQ60" s="164" t="s">
        <v>9</v>
      </c>
      <c r="AR60" s="164" t="s">
        <v>33</v>
      </c>
      <c r="AS60" s="128" t="s">
        <v>31</v>
      </c>
      <c r="AT60" s="128" t="s">
        <v>56</v>
      </c>
      <c r="AU60" s="164" t="s">
        <v>29</v>
      </c>
      <c r="AV60" s="164" t="s">
        <v>30</v>
      </c>
      <c r="AX60" s="190"/>
    </row>
    <row r="61" spans="1:50" ht="10.5" customHeight="1">
      <c r="B61" s="2"/>
      <c r="C61" s="13">
        <f>SUMPRODUCT(--('Game 1'!$B$2:$B$29=$B61),('Game 1'!AY$2:AY$29))+SUMPRODUCT(--('Game 2'!$B$2:$B$29=$B61),('Game 2'!AY$2:AY$29))+SUMPRODUCT(--('Game 3'!$B$2:$B$29=$B61),('Game 3'!AY$2:AY$29))+SUMPRODUCT(--('Game 4'!$B$2:$B$29=$B61),('Game 4'!AY$2:AY$29))+SUMPRODUCT(--('Game 5'!$B$2:$B$29=$B61),('Game 5'!AY$2:AY$29))</f>
        <v>0</v>
      </c>
      <c r="D61" s="13">
        <f>SUMPRODUCT(--('Game 1'!$B$2:$B$29=$B61),('Game 1'!AZ$2:AZ$29))+SUMPRODUCT(--('Game 2'!$B$2:$B$29=$B61),('Game 2'!AZ$2:AZ$29))+SUMPRODUCT(--('Game 3'!$B$2:$B$29=$B61),('Game 3'!AZ$2:AZ$29))+SUMPRODUCT(--('Game 4'!$B$2:$B$29=$B61),('Game 4'!AZ$2:AZ$29))+SUMPRODUCT(--('Game 5'!$B$2:$B$29=$B61),('Game 5'!AZ$2:AZ$29))</f>
        <v>0</v>
      </c>
      <c r="E61" s="13">
        <f>SUMPRODUCT(--('Game 1'!$B$2:$B$29=$B61),('Game 1'!BA$2:BA$29))+SUMPRODUCT(--('Game 2'!$B$2:$B$29=$B61),('Game 2'!BA$2:BA$29))+SUMPRODUCT(--('Game 3'!$B$2:$B$29=$B61),('Game 3'!BA$2:BA$29))+SUMPRODUCT(--('Game 4'!$B$2:$B$29=$B61),('Game 4'!BA$2:BA$29))+SUMPRODUCT(--('Game 5'!$B$2:$B$29=$B61),('Game 5'!BA$2:BA$29))</f>
        <v>0</v>
      </c>
      <c r="F61" s="13">
        <f>SUMPRODUCT(--('Game 1'!$B$2:$B$29=$B61),('Game 1'!BB$2:BB$29))+SUMPRODUCT(--('Game 2'!$B$2:$B$29=$B61),('Game 2'!BB$2:BB$29))+SUMPRODUCT(--('Game 3'!$B$2:$B$29=$B61),('Game 3'!BB$2:BB$29))+SUMPRODUCT(--('Game 4'!$B$2:$B$29=$B61),('Game 4'!BB$2:BB$29))+SUMPRODUCT(--('Game 5'!$B$2:$B$29=$B61),('Game 5'!BB$2:BB$29))</f>
        <v>0</v>
      </c>
      <c r="G61" s="13">
        <f>SUMPRODUCT(--('Game 1'!$B$2:$B$29=$B61),('Game 1'!BC$2:BC$29))+SUMPRODUCT(--('Game 2'!$B$2:$B$29=$B61),('Game 2'!BC$2:BC$29))+SUMPRODUCT(--('Game 3'!$B$2:$B$29=$B61),('Game 3'!BC$2:BC$29))+SUMPRODUCT(--('Game 4'!$B$2:$B$29=$B61),('Game 4'!BC$2:BC$29))+SUMPRODUCT(--('Game 5'!$B$2:$B$29=$B61),('Game 5'!BC$2:BC$29))</f>
        <v>0</v>
      </c>
      <c r="H61" s="13">
        <f>SUMPRODUCT(--('Game 1'!$B$2:$B$29=$B61),('Game 1'!BD$2:BD$29))+SUMPRODUCT(--('Game 2'!$B$2:$B$29=$B61),('Game 2'!BD$2:BD$29))+SUMPRODUCT(--('Game 3'!$B$2:$B$29=$B61),('Game 3'!BD$2:BD$29))+SUMPRODUCT(--('Game 4'!$B$2:$B$29=$B61),('Game 4'!BD$2:BD$29))+SUMPRODUCT(--('Game 5'!$B$2:$B$29=$B61),('Game 5'!BD$2:BD$29))</f>
        <v>0</v>
      </c>
      <c r="I61" s="13">
        <f>SUMPRODUCT(--('Game 1'!$B$2:$B$29=$B61),('Game 1'!BE$2:BE$29))+SUMPRODUCT(--('Game 2'!$B$2:$B$29=$B61),('Game 2'!BE$2:BE$29))+SUMPRODUCT(--('Game 3'!$B$2:$B$29=$B61),('Game 3'!BE$2:BE$29))+SUMPRODUCT(--('Game 4'!$B$2:$B$29=$B61),('Game 4'!BE$2:BE$29))+SUMPRODUCT(--('Game 5'!$B$2:$B$29=$B61),('Game 5'!BE$2:BE$29))</f>
        <v>0</v>
      </c>
      <c r="J61" s="89">
        <f>SUMPRODUCT(--('Game 1'!$B$2:$B$29=$B61),('Game 1'!BF$2:BF$29))+SUMPRODUCT(--('Game 2'!$B$2:$B$29=$B61),('Game 2'!BF$2:BF$29))+SUMPRODUCT(--('Game 3'!$B$2:$B$29=$B61),('Game 3'!BF$2:BF$29))+SUMPRODUCT(--('Game 4'!$B$2:$B$29=$B61),('Game 4'!BF$2:BF$29))+SUMPRODUCT(--('Game 5'!$B$2:$B$29=$B61),('Game 5'!BF$2:BF$29))</f>
        <v>0</v>
      </c>
      <c r="K61" s="13">
        <f>SUMPRODUCT(--('Game 1'!$B$2:$B$29=$B61),('Game 1'!BG$2:BG$29))+SUMPRODUCT(--('Game 2'!$B$2:$B$29=$B61),('Game 2'!BG$2:BG$29))+SUMPRODUCT(--('Game 3'!$B$2:$B$29=$B61),('Game 3'!BG$2:BG$29))+SUMPRODUCT(--('Game 4'!$B$2:$B$29=$B61),('Game 4'!BG$2:BG$29))+SUMPRODUCT(--('Game 5'!$B$2:$B$29=$B61),('Game 5'!BG$2:BG$29))</f>
        <v>0</v>
      </c>
      <c r="L61" s="13">
        <f>SUMPRODUCT(--('Game 1'!$B$2:$B$29=$B61),('Game 1'!BH$2:BH$29))+SUMPRODUCT(--('Game 2'!$B$2:$B$29=$B61),('Game 2'!BH$2:BH$29))+SUMPRODUCT(--('Game 3'!$B$2:$B$29=$B61),('Game 3'!BH$2:BH$29))+SUMPRODUCT(--('Game 4'!$B$2:$B$29=$B61),('Game 4'!BH$2:BH$29))+SUMPRODUCT(--('Game 5'!$B$2:$B$29=$B61),('Game 5'!BH$2:BH$29))</f>
        <v>0</v>
      </c>
      <c r="M61" s="13">
        <f>SUMPRODUCT(--('Game 1'!$B$2:$B$29=$B61),('Game 1'!BI$2:BI$29))+SUMPRODUCT(--('Game 2'!$B$2:$B$29=$B61),('Game 2'!BI$2:BI$29))+SUMPRODUCT(--('Game 3'!$B$2:$B$29=$B61),('Game 3'!BI$2:BI$29))+SUMPRODUCT(--('Game 4'!$B$2:$B$29=$B61),('Game 4'!BI$2:BI$29))+SUMPRODUCT(--('Game 5'!$B$2:$B$29=$B61),('Game 5'!BI$2:BI$29))</f>
        <v>0</v>
      </c>
      <c r="N61" s="13">
        <f>SUMPRODUCT(--('Game 1'!$B$2:$B$29=$B61),('Game 1'!BJ$2:BJ$29))+SUMPRODUCT(--('Game 2'!$B$2:$B$29=$B61),('Game 2'!BJ$2:BJ$29))+SUMPRODUCT(--('Game 3'!$B$2:$B$29=$B61),('Game 3'!BJ$2:BJ$29))+SUMPRODUCT(--('Game 4'!$B$2:$B$29=$B61),('Game 4'!BJ$2:BJ$29))+SUMPRODUCT(--('Game 5'!$B$2:$B$29=$B61),('Game 5'!BJ$2:BJ$29))</f>
        <v>0</v>
      </c>
      <c r="O61" s="13">
        <f>SUMPRODUCT(--('Game 1'!$B$2:$B$29=$B61),('Game 1'!BK$2:BK$29))+SUMPRODUCT(--('Game 2'!$B$2:$B$29=$B61),('Game 2'!BK$2:BK$29))+SUMPRODUCT(--('Game 3'!$B$2:$B$29=$B61),('Game 3'!BK$2:BK$29))+SUMPRODUCT(--('Game 4'!$B$2:$B$29=$B61),('Game 4'!BK$2:BK$29))+SUMPRODUCT(--('Game 5'!$B$2:$B$29=$B61),('Game 5'!BK$2:BK$29))</f>
        <v>0</v>
      </c>
      <c r="P61" s="13">
        <f>SUMPRODUCT(--('Game 1'!$B$2:$B$29=$B61),('Game 1'!BL$2:BL$29))+SUMPRODUCT(--('Game 2'!$B$2:$B$29=$B61),('Game 2'!BL$2:BL$29))+SUMPRODUCT(--('Game 3'!$B$2:$B$29=$B61),('Game 3'!BL$2:BL$29))+SUMPRODUCT(--('Game 4'!$B$2:$B$29=$B61),('Game 4'!BL$2:BL$29))+SUMPRODUCT(--('Game 5'!$B$2:$B$29=$B61),('Game 5'!BL$2:BL$29))</f>
        <v>0</v>
      </c>
      <c r="Q61" s="13">
        <f>SUMPRODUCT(--('Game 1'!$B$2:$B$29=$B61),('Game 1'!BM$2:BM$29))+SUMPRODUCT(--('Game 2'!$B$2:$B$29=$B61),('Game 2'!BM$2:BM$29))+SUMPRODUCT(--('Game 3'!$B$2:$B$29=$B61),('Game 3'!BM$2:BM$29))+SUMPRODUCT(--('Game 4'!$B$2:$B$29=$B61),('Game 4'!BM$2:BM$29))+SUMPRODUCT(--('Game 5'!$B$2:$B$29=$B61),('Game 5'!BM$2:BM$29))</f>
        <v>0</v>
      </c>
      <c r="R61" s="13">
        <f>SUMPRODUCT(--('Game 1'!$B$2:$B$29=$B61),('Game 1'!BN$2:BN$29))+SUMPRODUCT(--('Game 2'!$B$2:$B$29=$B61),('Game 2'!BN$2:BN$29))+SUMPRODUCT(--('Game 3'!$B$2:$B$29=$B61),('Game 3'!BN$2:BN$29))+SUMPRODUCT(--('Game 4'!$B$2:$B$29=$B61),('Game 4'!BN$2:BN$29))+SUMPRODUCT(--('Game 5'!$B$2:$B$29=$B61),('Game 5'!BN$2:BN$29))</f>
        <v>0</v>
      </c>
      <c r="S61" s="13">
        <f>SUMPRODUCT(--('Game 1'!$B$2:$B$29=$B61),('Game 1'!BO$2:BO$29))+SUMPRODUCT(--('Game 2'!$B$2:$B$29=$B61),('Game 2'!BO$2:BO$29))+SUMPRODUCT(--('Game 3'!$B$2:$B$29=$B61),('Game 3'!BO$2:BO$29))+SUMPRODUCT(--('Game 4'!$B$2:$B$29=$B61),('Game 4'!BO$2:BO$29))+SUMPRODUCT(--('Game 5'!$B$2:$B$29=$B61),('Game 5'!BO$2:BO$29))</f>
        <v>0</v>
      </c>
      <c r="T61" s="80" t="str">
        <f>IF(D61=0,"",(F61/D61)*1000)</f>
        <v/>
      </c>
      <c r="U61" s="80" t="str">
        <f>IF(X61=0,"",(F61+K61+O61)/(D61+K61+O61+P61)*1000)</f>
        <v/>
      </c>
      <c r="V61" s="80" t="str">
        <f>IF(X61=0,"",(Z61/D61)*1000)</f>
        <v/>
      </c>
      <c r="W61" s="3"/>
      <c r="X61" s="76">
        <f t="shared" ref="X61:X79" si="18">D61+K61+O61+P61+Q61</f>
        <v>0</v>
      </c>
      <c r="Y61" s="76">
        <f t="shared" ref="Y61:Y79" si="19">F61+K61+O61</f>
        <v>0</v>
      </c>
      <c r="Z61" s="77">
        <f t="shared" ref="Z61:Z79" si="20">F61+H61+2*I61+3*J61</f>
        <v>0</v>
      </c>
      <c r="AB61" s="7"/>
      <c r="AC61" s="74">
        <f>SUMPRODUCT(--('Game 1'!$BS$2:$BS$11=$AB61),('Game 1'!BW$2:BW$11))+SUMPRODUCT(--('Game 2'!$BS$2:$BS$11=$AB61),('Game 2'!BW$2:BW$11))+SUMPRODUCT(--('Game 3'!$BS$2:$BS$11=$AB61),('Game 3'!BW$2:BW$11))+SUMPRODUCT(--('Game 4'!$BS$2:$BS$11=$AB61),('Game 4'!BW$2:BW$11))+SUMPRODUCT(--('Game 5'!$BS$2:$BS$11=$AB61),('Game 5'!BW$2:BW$11))</f>
        <v>0</v>
      </c>
      <c r="AD61" s="74">
        <f>SUMPRODUCT(--('Game 1'!$BS$2:$BS$11=$AB61),('Game 1'!BX$2:BX$11))+SUMPRODUCT(--('Game 2'!$BS$2:$BS$11=$AB61),('Game 2'!BX$2:BX$11))+SUMPRODUCT(--('Game 3'!$BS$2:$BS$11=$AB61),('Game 3'!BX$2:BX$11))+SUMPRODUCT(--('Game 4'!$BS$2:$BS$11=$AB61),('Game 4'!BX$2:BX$11))+SUMPRODUCT(--('Game 5'!$BS$2:$BS$11=$AB61),('Game 5'!BX$2:BX$11))</f>
        <v>0</v>
      </c>
      <c r="AE61" s="74">
        <f>SUMPRODUCT(--('Game 1'!$BS$2:$BS$11=$AB61),('Game 1'!BY$2:BY$11))+SUMPRODUCT(--('Game 2'!$BS$2:$BS$11=$AB61),('Game 2'!BY$2:BY$11))+SUMPRODUCT(--('Game 3'!$BS$2:$BS$11=$AB61),('Game 3'!BY$2:BY$11))+SUMPRODUCT(--('Game 4'!$BS$2:$BS$11=$AB61),('Game 4'!BY$2:BY$11))+SUMPRODUCT(--('Game 5'!$BS$2:$BS$11=$AB61),('Game 5'!BY$2:BY$11))</f>
        <v>0</v>
      </c>
      <c r="AF61" s="74">
        <f>SUMPRODUCT(--('Game 1'!$BS$2:$BS$11=$AB61),('Game 1'!BZ$2:BZ$11))+SUMPRODUCT(--('Game 2'!$BS$2:$BS$11=$AB61),('Game 2'!BZ$2:BZ$11))+SUMPRODUCT(--('Game 3'!$BS$2:$BS$11=$AB61),('Game 3'!BZ$2:BZ$11))+SUMPRODUCT(--('Game 4'!$BS$2:$BS$11=$AB61),('Game 4'!BZ$2:BZ$11))+SUMPRODUCT(--('Game 5'!$BS$2:$BS$11=$AB61),('Game 5'!BZ$2:BZ$11))</f>
        <v>0</v>
      </c>
      <c r="AG61" s="74">
        <f>SUMPRODUCT(--('Game 1'!$BS$2:$BS$11=$AB61),('Game 1'!CA$2:CA$11))+SUMPRODUCT(--('Game 2'!$BS$2:$BS$11=$AB61),('Game 2'!CA$2:CA$11))+SUMPRODUCT(--('Game 3'!$BS$2:$BS$11=$AB61),('Game 3'!CA$2:CA$11))+SUMPRODUCT(--('Game 4'!$BS$2:$BS$11=$AB61),('Game 4'!CA$2:CA$11))+SUMPRODUCT(--('Game 5'!$BS$2:$BS$11=$AB61),('Game 5'!CA$2:CA$11))</f>
        <v>0</v>
      </c>
      <c r="AH61" s="74">
        <f>SUMPRODUCT(--('Game 1'!$BS$2:$BS$11=$AB61),('Game 1'!CB$2:CB$11))+SUMPRODUCT(--('Game 2'!$BS$2:$BS$11=$AB61),('Game 2'!CB$2:CB$11))+SUMPRODUCT(--('Game 3'!$BS$2:$BS$11=$AB61),('Game 3'!CB$2:CB$11))+SUMPRODUCT(--('Game 4'!$BS$2:$BS$11=$AB61),('Game 4'!CB$2:CB$11))+SUMPRODUCT(--('Game 5'!$BS$2:$BS$11=$AB61),('Game 5'!CB$2:CB$11))</f>
        <v>0</v>
      </c>
      <c r="AI61" s="74">
        <f>SUMPRODUCT(--('Game 1'!$BS$2:$BS$11=$AB61),('Game 1'!CC$2:CC$11))+SUMPRODUCT(--('Game 2'!$BS$2:$BS$11=$AB61),('Game 2'!CC$2:CC$11))+SUMPRODUCT(--('Game 3'!$BS$2:$BS$11=$AB61),('Game 3'!CC$2:CC$11))+SUMPRODUCT(--('Game 4'!$BS$2:$BS$11=$AB61),('Game 4'!CC$2:CC$11))+SUMPRODUCT(--('Game 5'!$BS$2:$BS$11=$AB61),('Game 5'!CC$2:CC$11))</f>
        <v>0</v>
      </c>
      <c r="AJ61" s="91">
        <f>SUMPRODUCT(--('Game 1'!$BS$2:$BS$11=$AB61),('Game 1'!CD$2:CD$11))+SUMPRODUCT(--('Game 2'!$BS$2:$BS$11=$AB61),('Game 2'!CD$2:CD$11))+SUMPRODUCT(--('Game 3'!$BS$2:$BS$11=$AB61),('Game 3'!CD$2:CD$11))+SUMPRODUCT(--('Game 4'!$BS$2:$BS$11=$AB61),('Game 4'!CD$2:CD$11))+SUMPRODUCT(--('Game 5'!$BS$2:$BS$11=$AB61),('Game 5'!CD$2:CD$11))</f>
        <v>0</v>
      </c>
      <c r="AK61" s="125">
        <f>SUMPRODUCT(--('Game 1'!$BS$2:$BS$11=$AB61),('Game 1'!CE$2:CE$11))+SUMPRODUCT(--('Game 2'!$BS$2:$BS$11=$AB61),('Game 2'!CE$2:CE$11))+SUMPRODUCT(--('Game 3'!$BS$2:$BS$11=$AB61),('Game 3'!CE$2:CE$11))+SUMPRODUCT(--('Game 4'!$BS$2:$BS$11=$AB61),('Game 4'!CE$2:CE$11))+SUMPRODUCT(--('Game 5'!$BS$2:$BS$11=$AB61),('Game 5'!CE$2:CE$11))</f>
        <v>0</v>
      </c>
      <c r="AL61" s="74">
        <f>SUMPRODUCT(--('Game 1'!$BS$2:$BS$11=$AB61),('Game 1'!CF$2:CF$11))+SUMPRODUCT(--('Game 2'!$BS$2:$BS$11=$AB61),('Game 2'!CF$2:CF$11))+SUMPRODUCT(--('Game 3'!$BS$2:$BS$11=$AB61),('Game 3'!CF$2:CF$11))+SUMPRODUCT(--('Game 4'!$BS$2:$BS$11=$AB61),('Game 4'!CF$2:CF$11))+SUMPRODUCT(--('Game 5'!$BS$2:$BS$11=$AB61),('Game 5'!CF$2:CF$11))</f>
        <v>0</v>
      </c>
      <c r="AM61" s="74">
        <f>SUMPRODUCT(--('Game 1'!$BS$2:$BS$11=$AB61),('Game 1'!CG$2:CG$11))+SUMPRODUCT(--('Game 2'!$BS$2:$BS$11=$AB61),('Game 2'!CG$2:CG$11))+SUMPRODUCT(--('Game 3'!$BS$2:$BS$11=$AB61),('Game 3'!CG$2:CG$11))+SUMPRODUCT(--('Game 4'!$BS$2:$BS$11=$AB61),('Game 4'!CG$2:CG$11))+SUMPRODUCT(--('Game 5'!$BS$2:$BS$11=$AB61),('Game 5'!CG$2:CG$11))</f>
        <v>0</v>
      </c>
      <c r="AN61" s="74">
        <f>SUMPRODUCT(--('Game 1'!$BS$2:$BS$11=$AB61),('Game 1'!CH$2:CH$11))+SUMPRODUCT(--('Game 2'!$BS$2:$BS$11=$AB61),('Game 2'!CH$2:CH$11))+SUMPRODUCT(--('Game 3'!$BS$2:$BS$11=$AB61),('Game 3'!CH$2:CH$11))+SUMPRODUCT(--('Game 4'!$BS$2:$BS$11=$AB61),('Game 4'!CH$2:CH$11))+SUMPRODUCT(--('Game 5'!$BS$2:$BS$11=$AB61),('Game 5'!CH$2:CH$11))</f>
        <v>0</v>
      </c>
      <c r="AO61" s="74">
        <f>SUMPRODUCT(--('Game 1'!$BS$2:$BS$11=$AB61),('Game 1'!CI$2:CI$11))+SUMPRODUCT(--('Game 2'!$BS$2:$BS$11=$AB61),('Game 2'!CI$2:CI$11))+SUMPRODUCT(--('Game 3'!$BS$2:$BS$11=$AB61),('Game 3'!CI$2:CI$11))+SUMPRODUCT(--('Game 4'!$BS$2:$BS$11=$AB61),('Game 4'!CI$2:CI$11))+SUMPRODUCT(--('Game 5'!$BS$2:$BS$11=$AB61),('Game 5'!CI$2:CI$11))</f>
        <v>0</v>
      </c>
      <c r="AP61" s="74">
        <f>SUMPRODUCT(--('Game 1'!$BS$2:$BS$11=$AB61),('Game 1'!CJ$2:CJ$11))+SUMPRODUCT(--('Game 2'!$BS$2:$BS$11=$AB61),('Game 2'!CJ$2:CJ$11))+SUMPRODUCT(--('Game 3'!$BS$2:$BS$11=$AB61),('Game 3'!CJ$2:CJ$11))+SUMPRODUCT(--('Game 4'!$BS$2:$BS$11=$AB61),('Game 4'!CJ$2:CJ$11))+SUMPRODUCT(--('Game 5'!$BS$2:$BS$11=$AB61),('Game 5'!CJ$2:CJ$11))</f>
        <v>0</v>
      </c>
      <c r="AQ61" s="74">
        <f>SUMPRODUCT(--('Game 1'!$BS$2:$BS$11=$AB61),('Game 1'!CK$2:CK$11))+SUMPRODUCT(--('Game 2'!$BS$2:$BS$11=$AB61),('Game 2'!CK$2:CK$11))+SUMPRODUCT(--('Game 3'!$BS$2:$BS$11=$AB61),('Game 3'!CK$2:CK$11))+SUMPRODUCT(--('Game 4'!$BS$2:$BS$11=$AB61),('Game 4'!CK$2:CK$11))+SUMPRODUCT(--('Game 5'!$BS$2:$BS$11=$AB61),('Game 5'!CK$2:CK$11))</f>
        <v>0</v>
      </c>
      <c r="AR61" s="74">
        <f>SUMPRODUCT(--('Game 1'!$BS$2:$BS$11=$AB61),('Game 1'!CL$2:CL$11))+SUMPRODUCT(--('Game 2'!$BS$2:$BS$11=$AB61),('Game 2'!CL$2:CL$11))+SUMPRODUCT(--('Game 3'!$BS$2:$BS$11=$AB61),('Game 3'!CL$2:CL$11))+SUMPRODUCT(--('Game 4'!$BS$2:$BS$11=$AB61),('Game 4'!CL$2:CL$11))+SUMPRODUCT(--('Game 5'!$BS$2:$BS$11=$AB61),('Game 5'!CL$2:CL$11))</f>
        <v>0</v>
      </c>
      <c r="AS61" s="74">
        <f>SUMPRODUCT(--('Game 1'!$BS$2:$BS$11=$AB61),('Game 1'!CM$2:CM$11))+SUMPRODUCT(--('Game 2'!$BS$2:$BS$11=$AB61),('Game 2'!CM$2:CM$11))+SUMPRODUCT(--('Game 3'!$BS$2:$BS$11=$AB61),('Game 3'!CM$2:CM$11))+SUMPRODUCT(--('Game 4'!$BS$2:$BS$11=$AB61),('Game 4'!CM$2:CM$11))+SUMPRODUCT(--('Game 5'!$BS$2:$BS$11=$AB61),('Game 5'!CM$2:CM$11))</f>
        <v>0</v>
      </c>
      <c r="AT61" s="74">
        <f>SUMPRODUCT(--('Game 1'!$BS$2:$BS$11=$AB61),('Game 1'!CN$2:CN$11))+SUMPRODUCT(--('Game 2'!$BS$2:$BS$11=$AB61),('Game 2'!CN$2:CN$11))+SUMPRODUCT(--('Game 3'!$BS$2:$BS$11=$AB61),('Game 3'!CN$2:CN$11))+SUMPRODUCT(--('Game 4'!$BS$2:$BS$11=$AB61),('Game 4'!CN$2:CN$11))+SUMPRODUCT(--('Game 5'!$BS$2:$BS$11=$AB61),('Game 5'!CN$2:CN$11))</f>
        <v>0</v>
      </c>
      <c r="AU61" s="87" t="str">
        <f>IF(AE61=0,"",(AN61*9)/(AJ61+AK61))</f>
        <v/>
      </c>
      <c r="AV61" s="87" t="str">
        <f>IF(AE61=0,"",((AL61+AP61)/(AJ61+AK61)))</f>
        <v/>
      </c>
      <c r="AX61" s="191"/>
    </row>
    <row r="62" spans="1:50" ht="10.5" customHeight="1">
      <c r="B62" s="2"/>
      <c r="C62" s="13">
        <f>SUMPRODUCT(--('Game 1'!$B$2:$B$29=$B62),('Game 1'!AY$2:AY$29))+SUMPRODUCT(--('Game 2'!$B$2:$B$29=$B62),('Game 2'!AY$2:AY$29))+SUMPRODUCT(--('Game 3'!$B$2:$B$29=$B62),('Game 3'!AY$2:AY$29))+SUMPRODUCT(--('Game 4'!$B$2:$B$29=$B62),('Game 4'!AY$2:AY$29))+SUMPRODUCT(--('Game 5'!$B$2:$B$29=$B62),('Game 5'!AY$2:AY$29))</f>
        <v>0</v>
      </c>
      <c r="D62" s="13">
        <f>SUMPRODUCT(--('Game 1'!$B$2:$B$29=$B62),('Game 1'!AZ$2:AZ$29))+SUMPRODUCT(--('Game 2'!$B$2:$B$29=$B62),('Game 2'!AZ$2:AZ$29))+SUMPRODUCT(--('Game 3'!$B$2:$B$29=$B62),('Game 3'!AZ$2:AZ$29))+SUMPRODUCT(--('Game 4'!$B$2:$B$29=$B62),('Game 4'!AZ$2:AZ$29))+SUMPRODUCT(--('Game 5'!$B$2:$B$29=$B62),('Game 5'!AZ$2:AZ$29))</f>
        <v>0</v>
      </c>
      <c r="E62" s="13">
        <f>SUMPRODUCT(--('Game 1'!$B$2:$B$29=$B62),('Game 1'!BA$2:BA$29))+SUMPRODUCT(--('Game 2'!$B$2:$B$29=$B62),('Game 2'!BA$2:BA$29))+SUMPRODUCT(--('Game 3'!$B$2:$B$29=$B62),('Game 3'!BA$2:BA$29))+SUMPRODUCT(--('Game 4'!$B$2:$B$29=$B62),('Game 4'!BA$2:BA$29))+SUMPRODUCT(--('Game 5'!$B$2:$B$29=$B62),('Game 5'!BA$2:BA$29))</f>
        <v>0</v>
      </c>
      <c r="F62" s="13">
        <f>SUMPRODUCT(--('Game 1'!$B$2:$B$29=$B62),('Game 1'!BB$2:BB$29))+SUMPRODUCT(--('Game 2'!$B$2:$B$29=$B62),('Game 2'!BB$2:BB$29))+SUMPRODUCT(--('Game 3'!$B$2:$B$29=$B62),('Game 3'!BB$2:BB$29))+SUMPRODUCT(--('Game 4'!$B$2:$B$29=$B62),('Game 4'!BB$2:BB$29))+SUMPRODUCT(--('Game 5'!$B$2:$B$29=$B62),('Game 5'!BB$2:BB$29))</f>
        <v>0</v>
      </c>
      <c r="G62" s="13">
        <f>SUMPRODUCT(--('Game 1'!$B$2:$B$29=$B62),('Game 1'!BC$2:BC$29))+SUMPRODUCT(--('Game 2'!$B$2:$B$29=$B62),('Game 2'!BC$2:BC$29))+SUMPRODUCT(--('Game 3'!$B$2:$B$29=$B62),('Game 3'!BC$2:BC$29))+SUMPRODUCT(--('Game 4'!$B$2:$B$29=$B62),('Game 4'!BC$2:BC$29))+SUMPRODUCT(--('Game 5'!$B$2:$B$29=$B62),('Game 5'!BC$2:BC$29))</f>
        <v>0</v>
      </c>
      <c r="H62" s="13">
        <f>SUMPRODUCT(--('Game 1'!$B$2:$B$29=$B62),('Game 1'!BD$2:BD$29))+SUMPRODUCT(--('Game 2'!$B$2:$B$29=$B62),('Game 2'!BD$2:BD$29))+SUMPRODUCT(--('Game 3'!$B$2:$B$29=$B62),('Game 3'!BD$2:BD$29))+SUMPRODUCT(--('Game 4'!$B$2:$B$29=$B62),('Game 4'!BD$2:BD$29))+SUMPRODUCT(--('Game 5'!$B$2:$B$29=$B62),('Game 5'!BD$2:BD$29))</f>
        <v>0</v>
      </c>
      <c r="I62" s="13">
        <f>SUMPRODUCT(--('Game 1'!$B$2:$B$29=$B62),('Game 1'!BE$2:BE$29))+SUMPRODUCT(--('Game 2'!$B$2:$B$29=$B62),('Game 2'!BE$2:BE$29))+SUMPRODUCT(--('Game 3'!$B$2:$B$29=$B62),('Game 3'!BE$2:BE$29))+SUMPRODUCT(--('Game 4'!$B$2:$B$29=$B62),('Game 4'!BE$2:BE$29))+SUMPRODUCT(--('Game 5'!$B$2:$B$29=$B62),('Game 5'!BE$2:BE$29))</f>
        <v>0</v>
      </c>
      <c r="J62" s="89">
        <f>SUMPRODUCT(--('Game 1'!$B$2:$B$29=$B62),('Game 1'!BF$2:BF$29))+SUMPRODUCT(--('Game 2'!$B$2:$B$29=$B62),('Game 2'!BF$2:BF$29))+SUMPRODUCT(--('Game 3'!$B$2:$B$29=$B62),('Game 3'!BF$2:BF$29))+SUMPRODUCT(--('Game 4'!$B$2:$B$29=$B62),('Game 4'!BF$2:BF$29))+SUMPRODUCT(--('Game 5'!$B$2:$B$29=$B62),('Game 5'!BF$2:BF$29))</f>
        <v>0</v>
      </c>
      <c r="K62" s="13">
        <f>SUMPRODUCT(--('Game 1'!$B$2:$B$29=$B62),('Game 1'!BG$2:BG$29))+SUMPRODUCT(--('Game 2'!$B$2:$B$29=$B62),('Game 2'!BG$2:BG$29))+SUMPRODUCT(--('Game 3'!$B$2:$B$29=$B62),('Game 3'!BG$2:BG$29))+SUMPRODUCT(--('Game 4'!$B$2:$B$29=$B62),('Game 4'!BG$2:BG$29))+SUMPRODUCT(--('Game 5'!$B$2:$B$29=$B62),('Game 5'!BG$2:BG$29))</f>
        <v>0</v>
      </c>
      <c r="L62" s="13">
        <f>SUMPRODUCT(--('Game 1'!$B$2:$B$29=$B62),('Game 1'!BH$2:BH$29))+SUMPRODUCT(--('Game 2'!$B$2:$B$29=$B62),('Game 2'!BH$2:BH$29))+SUMPRODUCT(--('Game 3'!$B$2:$B$29=$B62),('Game 3'!BH$2:BH$29))+SUMPRODUCT(--('Game 4'!$B$2:$B$29=$B62),('Game 4'!BH$2:BH$29))+SUMPRODUCT(--('Game 5'!$B$2:$B$29=$B62),('Game 5'!BH$2:BH$29))</f>
        <v>0</v>
      </c>
      <c r="M62" s="13">
        <f>SUMPRODUCT(--('Game 1'!$B$2:$B$29=$B62),('Game 1'!BI$2:BI$29))+SUMPRODUCT(--('Game 2'!$B$2:$B$29=$B62),('Game 2'!BI$2:BI$29))+SUMPRODUCT(--('Game 3'!$B$2:$B$29=$B62),('Game 3'!BI$2:BI$29))+SUMPRODUCT(--('Game 4'!$B$2:$B$29=$B62),('Game 4'!BI$2:BI$29))+SUMPRODUCT(--('Game 5'!$B$2:$B$29=$B62),('Game 5'!BI$2:BI$29))</f>
        <v>0</v>
      </c>
      <c r="N62" s="13">
        <f>SUMPRODUCT(--('Game 1'!$B$2:$B$29=$B62),('Game 1'!BJ$2:BJ$29))+SUMPRODUCT(--('Game 2'!$B$2:$B$29=$B62),('Game 2'!BJ$2:BJ$29))+SUMPRODUCT(--('Game 3'!$B$2:$B$29=$B62),('Game 3'!BJ$2:BJ$29))+SUMPRODUCT(--('Game 4'!$B$2:$B$29=$B62),('Game 4'!BJ$2:BJ$29))+SUMPRODUCT(--('Game 5'!$B$2:$B$29=$B62),('Game 5'!BJ$2:BJ$29))</f>
        <v>0</v>
      </c>
      <c r="O62" s="13">
        <f>SUMPRODUCT(--('Game 1'!$B$2:$B$29=$B62),('Game 1'!BK$2:BK$29))+SUMPRODUCT(--('Game 2'!$B$2:$B$29=$B62),('Game 2'!BK$2:BK$29))+SUMPRODUCT(--('Game 3'!$B$2:$B$29=$B62),('Game 3'!BK$2:BK$29))+SUMPRODUCT(--('Game 4'!$B$2:$B$29=$B62),('Game 4'!BK$2:BK$29))+SUMPRODUCT(--('Game 5'!$B$2:$B$29=$B62),('Game 5'!BK$2:BK$29))</f>
        <v>0</v>
      </c>
      <c r="P62" s="13">
        <f>SUMPRODUCT(--('Game 1'!$B$2:$B$29=$B62),('Game 1'!BL$2:BL$29))+SUMPRODUCT(--('Game 2'!$B$2:$B$29=$B62),('Game 2'!BL$2:BL$29))+SUMPRODUCT(--('Game 3'!$B$2:$B$29=$B62),('Game 3'!BL$2:BL$29))+SUMPRODUCT(--('Game 4'!$B$2:$B$29=$B62),('Game 4'!BL$2:BL$29))+SUMPRODUCT(--('Game 5'!$B$2:$B$29=$B62),('Game 5'!BL$2:BL$29))</f>
        <v>0</v>
      </c>
      <c r="Q62" s="13">
        <f>SUMPRODUCT(--('Game 1'!$B$2:$B$29=$B62),('Game 1'!BM$2:BM$29))+SUMPRODUCT(--('Game 2'!$B$2:$B$29=$B62),('Game 2'!BM$2:BM$29))+SUMPRODUCT(--('Game 3'!$B$2:$B$29=$B62),('Game 3'!BM$2:BM$29))+SUMPRODUCT(--('Game 4'!$B$2:$B$29=$B62),('Game 4'!BM$2:BM$29))+SUMPRODUCT(--('Game 5'!$B$2:$B$29=$B62),('Game 5'!BM$2:BM$29))</f>
        <v>0</v>
      </c>
      <c r="R62" s="13">
        <f>SUMPRODUCT(--('Game 1'!$B$2:$B$29=$B62),('Game 1'!BN$2:BN$29))+SUMPRODUCT(--('Game 2'!$B$2:$B$29=$B62),('Game 2'!BN$2:BN$29))+SUMPRODUCT(--('Game 3'!$B$2:$B$29=$B62),('Game 3'!BN$2:BN$29))+SUMPRODUCT(--('Game 4'!$B$2:$B$29=$B62),('Game 4'!BN$2:BN$29))+SUMPRODUCT(--('Game 5'!$B$2:$B$29=$B62),('Game 5'!BN$2:BN$29))</f>
        <v>0</v>
      </c>
      <c r="S62" s="13">
        <f>SUMPRODUCT(--('Game 1'!$B$2:$B$29=$B62),('Game 1'!BO$2:BO$29))+SUMPRODUCT(--('Game 2'!$B$2:$B$29=$B62),('Game 2'!BO$2:BO$29))+SUMPRODUCT(--('Game 3'!$B$2:$B$29=$B62),('Game 3'!BO$2:BO$29))+SUMPRODUCT(--('Game 4'!$B$2:$B$29=$B62),('Game 4'!BO$2:BO$29))+SUMPRODUCT(--('Game 5'!$B$2:$B$29=$B62),('Game 5'!BO$2:BO$29))</f>
        <v>0</v>
      </c>
      <c r="T62" s="80" t="str">
        <f t="shared" ref="T62:T79" si="21">IF(D62=0,"",(F62/D62)*1000)</f>
        <v/>
      </c>
      <c r="U62" s="80" t="str">
        <f t="shared" ref="U62:U79" si="22">IF(X62=0,"",(F62+K62+O62)/(D62+K62+O62+P62)*1000)</f>
        <v/>
      </c>
      <c r="V62" s="80" t="str">
        <f t="shared" ref="V62:V79" si="23">IF(X62=0,"",(Z62/D62)*1000)</f>
        <v/>
      </c>
      <c r="W62" s="3"/>
      <c r="X62" s="76">
        <f t="shared" si="18"/>
        <v>0</v>
      </c>
      <c r="Y62" s="76">
        <f t="shared" si="19"/>
        <v>0</v>
      </c>
      <c r="Z62" s="77">
        <f t="shared" si="20"/>
        <v>0</v>
      </c>
      <c r="AB62" s="7"/>
      <c r="AC62" s="74">
        <f>SUMPRODUCT(--('Game 1'!$BS$2:$BS$11=$AB62),('Game 1'!BW$2:BW$11))+SUMPRODUCT(--('Game 2'!$BS$2:$BS$11=$AB62),('Game 2'!BW$2:BW$11))+SUMPRODUCT(--('Game 3'!$BS$2:$BS$11=$AB62),('Game 3'!BW$2:BW$11))+SUMPRODUCT(--('Game 4'!$BS$2:$BS$11=$AB62),('Game 4'!BW$2:BW$11))+SUMPRODUCT(--('Game 5'!$BS$2:$BS$11=$AB62),('Game 5'!BW$2:BW$11))</f>
        <v>0</v>
      </c>
      <c r="AD62" s="74">
        <f>SUMPRODUCT(--('Game 1'!$BS$2:$BS$11=$AB62),('Game 1'!BX$2:BX$11))+SUMPRODUCT(--('Game 2'!$BS$2:$BS$11=$AB62),('Game 2'!BX$2:BX$11))+SUMPRODUCT(--('Game 3'!$BS$2:$BS$11=$AB62),('Game 3'!BX$2:BX$11))+SUMPRODUCT(--('Game 4'!$BS$2:$BS$11=$AB62),('Game 4'!BX$2:BX$11))+SUMPRODUCT(--('Game 5'!$BS$2:$BS$11=$AB62),('Game 5'!BX$2:BX$11))</f>
        <v>0</v>
      </c>
      <c r="AE62" s="74">
        <f>SUMPRODUCT(--('Game 1'!$BS$2:$BS$11=$AB62),('Game 1'!BY$2:BY$11))+SUMPRODUCT(--('Game 2'!$BS$2:$BS$11=$AB62),('Game 2'!BY$2:BY$11))+SUMPRODUCT(--('Game 3'!$BS$2:$BS$11=$AB62),('Game 3'!BY$2:BY$11))+SUMPRODUCT(--('Game 4'!$BS$2:$BS$11=$AB62),('Game 4'!BY$2:BY$11))+SUMPRODUCT(--('Game 5'!$BS$2:$BS$11=$AB62),('Game 5'!BY$2:BY$11))</f>
        <v>0</v>
      </c>
      <c r="AF62" s="74">
        <f>SUMPRODUCT(--('Game 1'!$BS$2:$BS$11=$AB62),('Game 1'!BZ$2:BZ$11))+SUMPRODUCT(--('Game 2'!$BS$2:$BS$11=$AB62),('Game 2'!BZ$2:BZ$11))+SUMPRODUCT(--('Game 3'!$BS$2:$BS$11=$AB62),('Game 3'!BZ$2:BZ$11))+SUMPRODUCT(--('Game 4'!$BS$2:$BS$11=$AB62),('Game 4'!BZ$2:BZ$11))+SUMPRODUCT(--('Game 5'!$BS$2:$BS$11=$AB62),('Game 5'!BZ$2:BZ$11))</f>
        <v>0</v>
      </c>
      <c r="AG62" s="74">
        <f>SUMPRODUCT(--('Game 1'!$BS$2:$BS$11=$AB62),('Game 1'!CA$2:CA$11))+SUMPRODUCT(--('Game 2'!$BS$2:$BS$11=$AB62),('Game 2'!CA$2:CA$11))+SUMPRODUCT(--('Game 3'!$BS$2:$BS$11=$AB62),('Game 3'!CA$2:CA$11))+SUMPRODUCT(--('Game 4'!$BS$2:$BS$11=$AB62),('Game 4'!CA$2:CA$11))+SUMPRODUCT(--('Game 5'!$BS$2:$BS$11=$AB62),('Game 5'!CA$2:CA$11))</f>
        <v>0</v>
      </c>
      <c r="AH62" s="74">
        <f>SUMPRODUCT(--('Game 1'!$BS$2:$BS$11=$AB62),('Game 1'!CB$2:CB$11))+SUMPRODUCT(--('Game 2'!$BS$2:$BS$11=$AB62),('Game 2'!CB$2:CB$11))+SUMPRODUCT(--('Game 3'!$BS$2:$BS$11=$AB62),('Game 3'!CB$2:CB$11))+SUMPRODUCT(--('Game 4'!$BS$2:$BS$11=$AB62),('Game 4'!CB$2:CB$11))+SUMPRODUCT(--('Game 5'!$BS$2:$BS$11=$AB62),('Game 5'!CB$2:CB$11))</f>
        <v>0</v>
      </c>
      <c r="AI62" s="74">
        <f>SUMPRODUCT(--('Game 1'!$BS$2:$BS$11=$AB62),('Game 1'!CC$2:CC$11))+SUMPRODUCT(--('Game 2'!$BS$2:$BS$11=$AB62),('Game 2'!CC$2:CC$11))+SUMPRODUCT(--('Game 3'!$BS$2:$BS$11=$AB62),('Game 3'!CC$2:CC$11))+SUMPRODUCT(--('Game 4'!$BS$2:$BS$11=$AB62),('Game 4'!CC$2:CC$11))+SUMPRODUCT(--('Game 5'!$BS$2:$BS$11=$AB62),('Game 5'!CC$2:CC$11))</f>
        <v>0</v>
      </c>
      <c r="AJ62" s="91">
        <f>SUMPRODUCT(--('Game 1'!$BS$2:$BS$11=$AB62),('Game 1'!CD$2:CD$11))+SUMPRODUCT(--('Game 2'!$BS$2:$BS$11=$AB62),('Game 2'!CD$2:CD$11))+SUMPRODUCT(--('Game 3'!$BS$2:$BS$11=$AB62),('Game 3'!CD$2:CD$11))+SUMPRODUCT(--('Game 4'!$BS$2:$BS$11=$AB62),('Game 4'!CD$2:CD$11))+SUMPRODUCT(--('Game 5'!$BS$2:$BS$11=$AB62),('Game 5'!CD$2:CD$11))</f>
        <v>0</v>
      </c>
      <c r="AK62" s="125">
        <f>SUMPRODUCT(--('Game 1'!$BS$2:$BS$11=$AB62),('Game 1'!CE$2:CE$11))+SUMPRODUCT(--('Game 2'!$BS$2:$BS$11=$AB62),('Game 2'!CE$2:CE$11))+SUMPRODUCT(--('Game 3'!$BS$2:$BS$11=$AB62),('Game 3'!CE$2:CE$11))+SUMPRODUCT(--('Game 4'!$BS$2:$BS$11=$AB62),('Game 4'!CE$2:CE$11))+SUMPRODUCT(--('Game 5'!$BS$2:$BS$11=$AB62),('Game 5'!CE$2:CE$11))</f>
        <v>0</v>
      </c>
      <c r="AL62" s="74">
        <f>SUMPRODUCT(--('Game 1'!$BS$2:$BS$11=$AB62),('Game 1'!CF$2:CF$11))+SUMPRODUCT(--('Game 2'!$BS$2:$BS$11=$AB62),('Game 2'!CF$2:CF$11))+SUMPRODUCT(--('Game 3'!$BS$2:$BS$11=$AB62),('Game 3'!CF$2:CF$11))+SUMPRODUCT(--('Game 4'!$BS$2:$BS$11=$AB62),('Game 4'!CF$2:CF$11))+SUMPRODUCT(--('Game 5'!$BS$2:$BS$11=$AB62),('Game 5'!CF$2:CF$11))</f>
        <v>0</v>
      </c>
      <c r="AM62" s="74">
        <f>SUMPRODUCT(--('Game 1'!$BS$2:$BS$11=$AB62),('Game 1'!CG$2:CG$11))+SUMPRODUCT(--('Game 2'!$BS$2:$BS$11=$AB62),('Game 2'!CG$2:CG$11))+SUMPRODUCT(--('Game 3'!$BS$2:$BS$11=$AB62),('Game 3'!CG$2:CG$11))+SUMPRODUCT(--('Game 4'!$BS$2:$BS$11=$AB62),('Game 4'!CG$2:CG$11))+SUMPRODUCT(--('Game 5'!$BS$2:$BS$11=$AB62),('Game 5'!CG$2:CG$11))</f>
        <v>0</v>
      </c>
      <c r="AN62" s="74">
        <f>SUMPRODUCT(--('Game 1'!$BS$2:$BS$11=$AB62),('Game 1'!CH$2:CH$11))+SUMPRODUCT(--('Game 2'!$BS$2:$BS$11=$AB62),('Game 2'!CH$2:CH$11))+SUMPRODUCT(--('Game 3'!$BS$2:$BS$11=$AB62),('Game 3'!CH$2:CH$11))+SUMPRODUCT(--('Game 4'!$BS$2:$BS$11=$AB62),('Game 4'!CH$2:CH$11))+SUMPRODUCT(--('Game 5'!$BS$2:$BS$11=$AB62),('Game 5'!CH$2:CH$11))</f>
        <v>0</v>
      </c>
      <c r="AO62" s="74">
        <f>SUMPRODUCT(--('Game 1'!$BS$2:$BS$11=$AB62),('Game 1'!CI$2:CI$11))+SUMPRODUCT(--('Game 2'!$BS$2:$BS$11=$AB62),('Game 2'!CI$2:CI$11))+SUMPRODUCT(--('Game 3'!$BS$2:$BS$11=$AB62),('Game 3'!CI$2:CI$11))+SUMPRODUCT(--('Game 4'!$BS$2:$BS$11=$AB62),('Game 4'!CI$2:CI$11))+SUMPRODUCT(--('Game 5'!$BS$2:$BS$11=$AB62),('Game 5'!CI$2:CI$11))</f>
        <v>0</v>
      </c>
      <c r="AP62" s="74">
        <f>SUMPRODUCT(--('Game 1'!$BS$2:$BS$11=$AB62),('Game 1'!CJ$2:CJ$11))+SUMPRODUCT(--('Game 2'!$BS$2:$BS$11=$AB62),('Game 2'!CJ$2:CJ$11))+SUMPRODUCT(--('Game 3'!$BS$2:$BS$11=$AB62),('Game 3'!CJ$2:CJ$11))+SUMPRODUCT(--('Game 4'!$BS$2:$BS$11=$AB62),('Game 4'!CJ$2:CJ$11))+SUMPRODUCT(--('Game 5'!$BS$2:$BS$11=$AB62),('Game 5'!CJ$2:CJ$11))</f>
        <v>0</v>
      </c>
      <c r="AQ62" s="74">
        <f>SUMPRODUCT(--('Game 1'!$BS$2:$BS$11=$AB62),('Game 1'!CK$2:CK$11))+SUMPRODUCT(--('Game 2'!$BS$2:$BS$11=$AB62),('Game 2'!CK$2:CK$11))+SUMPRODUCT(--('Game 3'!$BS$2:$BS$11=$AB62),('Game 3'!CK$2:CK$11))+SUMPRODUCT(--('Game 4'!$BS$2:$BS$11=$AB62),('Game 4'!CK$2:CK$11))+SUMPRODUCT(--('Game 5'!$BS$2:$BS$11=$AB62),('Game 5'!CK$2:CK$11))</f>
        <v>0</v>
      </c>
      <c r="AR62" s="74">
        <f>SUMPRODUCT(--('Game 1'!$BS$2:$BS$11=$AB62),('Game 1'!CL$2:CL$11))+SUMPRODUCT(--('Game 2'!$BS$2:$BS$11=$AB62),('Game 2'!CL$2:CL$11))+SUMPRODUCT(--('Game 3'!$BS$2:$BS$11=$AB62),('Game 3'!CL$2:CL$11))+SUMPRODUCT(--('Game 4'!$BS$2:$BS$11=$AB62),('Game 4'!CL$2:CL$11))+SUMPRODUCT(--('Game 5'!$BS$2:$BS$11=$AB62),('Game 5'!CL$2:CL$11))</f>
        <v>0</v>
      </c>
      <c r="AS62" s="74">
        <f>SUMPRODUCT(--('Game 1'!$BS$2:$BS$11=$AB62),('Game 1'!CM$2:CM$11))+SUMPRODUCT(--('Game 2'!$BS$2:$BS$11=$AB62),('Game 2'!CM$2:CM$11))+SUMPRODUCT(--('Game 3'!$BS$2:$BS$11=$AB62),('Game 3'!CM$2:CM$11))+SUMPRODUCT(--('Game 4'!$BS$2:$BS$11=$AB62),('Game 4'!CM$2:CM$11))+SUMPRODUCT(--('Game 5'!$BS$2:$BS$11=$AB62),('Game 5'!CM$2:CM$11))</f>
        <v>0</v>
      </c>
      <c r="AT62" s="74">
        <f>SUMPRODUCT(--('Game 1'!$BS$2:$BS$11=$AB62),('Game 1'!CN$2:CN$11))+SUMPRODUCT(--('Game 2'!$BS$2:$BS$11=$AB62),('Game 2'!CN$2:CN$11))+SUMPRODUCT(--('Game 3'!$BS$2:$BS$11=$AB62),('Game 3'!CN$2:CN$11))+SUMPRODUCT(--('Game 4'!$BS$2:$BS$11=$AB62),('Game 4'!CN$2:CN$11))+SUMPRODUCT(--('Game 5'!$BS$2:$BS$11=$AB62),('Game 5'!CN$2:CN$11))</f>
        <v>0</v>
      </c>
      <c r="AU62" s="87" t="str">
        <f t="shared" ref="AU62:AU74" si="24">IF(AE62=0,"",(AN62*9)/(AJ62+AK62))</f>
        <v/>
      </c>
      <c r="AV62" s="87" t="str">
        <f t="shared" ref="AV62:AV75" si="25">IF(AE62=0,"",((AL62+AP62)/(AJ62+AK62)))</f>
        <v/>
      </c>
      <c r="AX62" s="191"/>
    </row>
    <row r="63" spans="1:50" ht="10.5" customHeight="1">
      <c r="B63" s="2"/>
      <c r="C63" s="13">
        <f>SUMPRODUCT(--('Game 1'!$B$2:$B$29=$B63),('Game 1'!AY$2:AY$29))+SUMPRODUCT(--('Game 2'!$B$2:$B$29=$B63),('Game 2'!AY$2:AY$29))+SUMPRODUCT(--('Game 3'!$B$2:$B$29=$B63),('Game 3'!AY$2:AY$29))+SUMPRODUCT(--('Game 4'!$B$2:$B$29=$B63),('Game 4'!AY$2:AY$29))+SUMPRODUCT(--('Game 5'!$B$2:$B$29=$B63),('Game 5'!AY$2:AY$29))</f>
        <v>0</v>
      </c>
      <c r="D63" s="13">
        <f>SUMPRODUCT(--('Game 1'!$B$2:$B$29=$B63),('Game 1'!AZ$2:AZ$29))+SUMPRODUCT(--('Game 2'!$B$2:$B$29=$B63),('Game 2'!AZ$2:AZ$29))+SUMPRODUCT(--('Game 3'!$B$2:$B$29=$B63),('Game 3'!AZ$2:AZ$29))+SUMPRODUCT(--('Game 4'!$B$2:$B$29=$B63),('Game 4'!AZ$2:AZ$29))+SUMPRODUCT(--('Game 5'!$B$2:$B$29=$B63),('Game 5'!AZ$2:AZ$29))</f>
        <v>0</v>
      </c>
      <c r="E63" s="13">
        <f>SUMPRODUCT(--('Game 1'!$B$2:$B$29=$B63),('Game 1'!BA$2:BA$29))+SUMPRODUCT(--('Game 2'!$B$2:$B$29=$B63),('Game 2'!BA$2:BA$29))+SUMPRODUCT(--('Game 3'!$B$2:$B$29=$B63),('Game 3'!BA$2:BA$29))+SUMPRODUCT(--('Game 4'!$B$2:$B$29=$B63),('Game 4'!BA$2:BA$29))+SUMPRODUCT(--('Game 5'!$B$2:$B$29=$B63),('Game 5'!BA$2:BA$29))</f>
        <v>0</v>
      </c>
      <c r="F63" s="13">
        <f>SUMPRODUCT(--('Game 1'!$B$2:$B$29=$B63),('Game 1'!BB$2:BB$29))+SUMPRODUCT(--('Game 2'!$B$2:$B$29=$B63),('Game 2'!BB$2:BB$29))+SUMPRODUCT(--('Game 3'!$B$2:$B$29=$B63),('Game 3'!BB$2:BB$29))+SUMPRODUCT(--('Game 4'!$B$2:$B$29=$B63),('Game 4'!BB$2:BB$29))+SUMPRODUCT(--('Game 5'!$B$2:$B$29=$B63),('Game 5'!BB$2:BB$29))</f>
        <v>0</v>
      </c>
      <c r="G63" s="13">
        <f>SUMPRODUCT(--('Game 1'!$B$2:$B$29=$B63),('Game 1'!BC$2:BC$29))+SUMPRODUCT(--('Game 2'!$B$2:$B$29=$B63),('Game 2'!BC$2:BC$29))+SUMPRODUCT(--('Game 3'!$B$2:$B$29=$B63),('Game 3'!BC$2:BC$29))+SUMPRODUCT(--('Game 4'!$B$2:$B$29=$B63),('Game 4'!BC$2:BC$29))+SUMPRODUCT(--('Game 5'!$B$2:$B$29=$B63),('Game 5'!BC$2:BC$29))</f>
        <v>0</v>
      </c>
      <c r="H63" s="13">
        <f>SUMPRODUCT(--('Game 1'!$B$2:$B$29=$B63),('Game 1'!BD$2:BD$29))+SUMPRODUCT(--('Game 2'!$B$2:$B$29=$B63),('Game 2'!BD$2:BD$29))+SUMPRODUCT(--('Game 3'!$B$2:$B$29=$B63),('Game 3'!BD$2:BD$29))+SUMPRODUCT(--('Game 4'!$B$2:$B$29=$B63),('Game 4'!BD$2:BD$29))+SUMPRODUCT(--('Game 5'!$B$2:$B$29=$B63),('Game 5'!BD$2:BD$29))</f>
        <v>0</v>
      </c>
      <c r="I63" s="13">
        <f>SUMPRODUCT(--('Game 1'!$B$2:$B$29=$B63),('Game 1'!BE$2:BE$29))+SUMPRODUCT(--('Game 2'!$B$2:$B$29=$B63),('Game 2'!BE$2:BE$29))+SUMPRODUCT(--('Game 3'!$B$2:$B$29=$B63),('Game 3'!BE$2:BE$29))+SUMPRODUCT(--('Game 4'!$B$2:$B$29=$B63),('Game 4'!BE$2:BE$29))+SUMPRODUCT(--('Game 5'!$B$2:$B$29=$B63),('Game 5'!BE$2:BE$29))</f>
        <v>0</v>
      </c>
      <c r="J63" s="89">
        <f>SUMPRODUCT(--('Game 1'!$B$2:$B$29=$B63),('Game 1'!BF$2:BF$29))+SUMPRODUCT(--('Game 2'!$B$2:$B$29=$B63),('Game 2'!BF$2:BF$29))+SUMPRODUCT(--('Game 3'!$B$2:$B$29=$B63),('Game 3'!BF$2:BF$29))+SUMPRODUCT(--('Game 4'!$B$2:$B$29=$B63),('Game 4'!BF$2:BF$29))+SUMPRODUCT(--('Game 5'!$B$2:$B$29=$B63),('Game 5'!BF$2:BF$29))</f>
        <v>0</v>
      </c>
      <c r="K63" s="13">
        <f>SUMPRODUCT(--('Game 1'!$B$2:$B$29=$B63),('Game 1'!BG$2:BG$29))+SUMPRODUCT(--('Game 2'!$B$2:$B$29=$B63),('Game 2'!BG$2:BG$29))+SUMPRODUCT(--('Game 3'!$B$2:$B$29=$B63),('Game 3'!BG$2:BG$29))+SUMPRODUCT(--('Game 4'!$B$2:$B$29=$B63),('Game 4'!BG$2:BG$29))+SUMPRODUCT(--('Game 5'!$B$2:$B$29=$B63),('Game 5'!BG$2:BG$29))</f>
        <v>0</v>
      </c>
      <c r="L63" s="13">
        <f>SUMPRODUCT(--('Game 1'!$B$2:$B$29=$B63),('Game 1'!BH$2:BH$29))+SUMPRODUCT(--('Game 2'!$B$2:$B$29=$B63),('Game 2'!BH$2:BH$29))+SUMPRODUCT(--('Game 3'!$B$2:$B$29=$B63),('Game 3'!BH$2:BH$29))+SUMPRODUCT(--('Game 4'!$B$2:$B$29=$B63),('Game 4'!BH$2:BH$29))+SUMPRODUCT(--('Game 5'!$B$2:$B$29=$B63),('Game 5'!BH$2:BH$29))</f>
        <v>0</v>
      </c>
      <c r="M63" s="13">
        <f>SUMPRODUCT(--('Game 1'!$B$2:$B$29=$B63),('Game 1'!BI$2:BI$29))+SUMPRODUCT(--('Game 2'!$B$2:$B$29=$B63),('Game 2'!BI$2:BI$29))+SUMPRODUCT(--('Game 3'!$B$2:$B$29=$B63),('Game 3'!BI$2:BI$29))+SUMPRODUCT(--('Game 4'!$B$2:$B$29=$B63),('Game 4'!BI$2:BI$29))+SUMPRODUCT(--('Game 5'!$B$2:$B$29=$B63),('Game 5'!BI$2:BI$29))</f>
        <v>0</v>
      </c>
      <c r="N63" s="13">
        <f>SUMPRODUCT(--('Game 1'!$B$2:$B$29=$B63),('Game 1'!BJ$2:BJ$29))+SUMPRODUCT(--('Game 2'!$B$2:$B$29=$B63),('Game 2'!BJ$2:BJ$29))+SUMPRODUCT(--('Game 3'!$B$2:$B$29=$B63),('Game 3'!BJ$2:BJ$29))+SUMPRODUCT(--('Game 4'!$B$2:$B$29=$B63),('Game 4'!BJ$2:BJ$29))+SUMPRODUCT(--('Game 5'!$B$2:$B$29=$B63),('Game 5'!BJ$2:BJ$29))</f>
        <v>0</v>
      </c>
      <c r="O63" s="13">
        <f>SUMPRODUCT(--('Game 1'!$B$2:$B$29=$B63),('Game 1'!BK$2:BK$29))+SUMPRODUCT(--('Game 2'!$B$2:$B$29=$B63),('Game 2'!BK$2:BK$29))+SUMPRODUCT(--('Game 3'!$B$2:$B$29=$B63),('Game 3'!BK$2:BK$29))+SUMPRODUCT(--('Game 4'!$B$2:$B$29=$B63),('Game 4'!BK$2:BK$29))+SUMPRODUCT(--('Game 5'!$B$2:$B$29=$B63),('Game 5'!BK$2:BK$29))</f>
        <v>0</v>
      </c>
      <c r="P63" s="13">
        <f>SUMPRODUCT(--('Game 1'!$B$2:$B$29=$B63),('Game 1'!BL$2:BL$29))+SUMPRODUCT(--('Game 2'!$B$2:$B$29=$B63),('Game 2'!BL$2:BL$29))+SUMPRODUCT(--('Game 3'!$B$2:$B$29=$B63),('Game 3'!BL$2:BL$29))+SUMPRODUCT(--('Game 4'!$B$2:$B$29=$B63),('Game 4'!BL$2:BL$29))+SUMPRODUCT(--('Game 5'!$B$2:$B$29=$B63),('Game 5'!BL$2:BL$29))</f>
        <v>0</v>
      </c>
      <c r="Q63" s="13">
        <f>SUMPRODUCT(--('Game 1'!$B$2:$B$29=$B63),('Game 1'!BM$2:BM$29))+SUMPRODUCT(--('Game 2'!$B$2:$B$29=$B63),('Game 2'!BM$2:BM$29))+SUMPRODUCT(--('Game 3'!$B$2:$B$29=$B63),('Game 3'!BM$2:BM$29))+SUMPRODUCT(--('Game 4'!$B$2:$B$29=$B63),('Game 4'!BM$2:BM$29))+SUMPRODUCT(--('Game 5'!$B$2:$B$29=$B63),('Game 5'!BM$2:BM$29))</f>
        <v>0</v>
      </c>
      <c r="R63" s="13">
        <f>SUMPRODUCT(--('Game 1'!$B$2:$B$29=$B63),('Game 1'!BN$2:BN$29))+SUMPRODUCT(--('Game 2'!$B$2:$B$29=$B63),('Game 2'!BN$2:BN$29))+SUMPRODUCT(--('Game 3'!$B$2:$B$29=$B63),('Game 3'!BN$2:BN$29))+SUMPRODUCT(--('Game 4'!$B$2:$B$29=$B63),('Game 4'!BN$2:BN$29))+SUMPRODUCT(--('Game 5'!$B$2:$B$29=$B63),('Game 5'!BN$2:BN$29))</f>
        <v>0</v>
      </c>
      <c r="S63" s="13">
        <f>SUMPRODUCT(--('Game 1'!$B$2:$B$29=$B63),('Game 1'!BO$2:BO$29))+SUMPRODUCT(--('Game 2'!$B$2:$B$29=$B63),('Game 2'!BO$2:BO$29))+SUMPRODUCT(--('Game 3'!$B$2:$B$29=$B63),('Game 3'!BO$2:BO$29))+SUMPRODUCT(--('Game 4'!$B$2:$B$29=$B63),('Game 4'!BO$2:BO$29))+SUMPRODUCT(--('Game 5'!$B$2:$B$29=$B63),('Game 5'!BO$2:BO$29))</f>
        <v>0</v>
      </c>
      <c r="T63" s="80" t="str">
        <f t="shared" si="21"/>
        <v/>
      </c>
      <c r="U63" s="80" t="str">
        <f t="shared" si="22"/>
        <v/>
      </c>
      <c r="V63" s="80" t="str">
        <f t="shared" si="23"/>
        <v/>
      </c>
      <c r="W63" s="3"/>
      <c r="X63" s="76">
        <f t="shared" si="18"/>
        <v>0</v>
      </c>
      <c r="Y63" s="76">
        <f t="shared" si="19"/>
        <v>0</v>
      </c>
      <c r="Z63" s="77">
        <f t="shared" si="20"/>
        <v>0</v>
      </c>
      <c r="AB63" s="7"/>
      <c r="AC63" s="74">
        <f>SUMPRODUCT(--('Game 1'!$BS$2:$BS$11=$AB63),('Game 1'!BW$2:BW$11))+SUMPRODUCT(--('Game 2'!$BS$2:$BS$11=$AB63),('Game 2'!BW$2:BW$11))+SUMPRODUCT(--('Game 3'!$BS$2:$BS$11=$AB63),('Game 3'!BW$2:BW$11))+SUMPRODUCT(--('Game 4'!$BS$2:$BS$11=$AB63),('Game 4'!BW$2:BW$11))+SUMPRODUCT(--('Game 5'!$BS$2:$BS$11=$AB63),('Game 5'!BW$2:BW$11))</f>
        <v>0</v>
      </c>
      <c r="AD63" s="74">
        <f>SUMPRODUCT(--('Game 1'!$BS$2:$BS$11=$AB63),('Game 1'!BX$2:BX$11))+SUMPRODUCT(--('Game 2'!$BS$2:$BS$11=$AB63),('Game 2'!BX$2:BX$11))+SUMPRODUCT(--('Game 3'!$BS$2:$BS$11=$AB63),('Game 3'!BX$2:BX$11))+SUMPRODUCT(--('Game 4'!$BS$2:$BS$11=$AB63),('Game 4'!BX$2:BX$11))+SUMPRODUCT(--('Game 5'!$BS$2:$BS$11=$AB63),('Game 5'!BX$2:BX$11))</f>
        <v>0</v>
      </c>
      <c r="AE63" s="74">
        <f>SUMPRODUCT(--('Game 1'!$BS$2:$BS$11=$AB63),('Game 1'!BY$2:BY$11))+SUMPRODUCT(--('Game 2'!$BS$2:$BS$11=$AB63),('Game 2'!BY$2:BY$11))+SUMPRODUCT(--('Game 3'!$BS$2:$BS$11=$AB63),('Game 3'!BY$2:BY$11))+SUMPRODUCT(--('Game 4'!$BS$2:$BS$11=$AB63),('Game 4'!BY$2:BY$11))+SUMPRODUCT(--('Game 5'!$BS$2:$BS$11=$AB63),('Game 5'!BY$2:BY$11))</f>
        <v>0</v>
      </c>
      <c r="AF63" s="74">
        <f>SUMPRODUCT(--('Game 1'!$BS$2:$BS$11=$AB63),('Game 1'!BZ$2:BZ$11))+SUMPRODUCT(--('Game 2'!$BS$2:$BS$11=$AB63),('Game 2'!BZ$2:BZ$11))+SUMPRODUCT(--('Game 3'!$BS$2:$BS$11=$AB63),('Game 3'!BZ$2:BZ$11))+SUMPRODUCT(--('Game 4'!$BS$2:$BS$11=$AB63),('Game 4'!BZ$2:BZ$11))+SUMPRODUCT(--('Game 5'!$BS$2:$BS$11=$AB63),('Game 5'!BZ$2:BZ$11))</f>
        <v>0</v>
      </c>
      <c r="AG63" s="74">
        <f>SUMPRODUCT(--('Game 1'!$BS$2:$BS$11=$AB63),('Game 1'!CA$2:CA$11))+SUMPRODUCT(--('Game 2'!$BS$2:$BS$11=$AB63),('Game 2'!CA$2:CA$11))+SUMPRODUCT(--('Game 3'!$BS$2:$BS$11=$AB63),('Game 3'!CA$2:CA$11))+SUMPRODUCT(--('Game 4'!$BS$2:$BS$11=$AB63),('Game 4'!CA$2:CA$11))+SUMPRODUCT(--('Game 5'!$BS$2:$BS$11=$AB63),('Game 5'!CA$2:CA$11))</f>
        <v>0</v>
      </c>
      <c r="AH63" s="74">
        <f>SUMPRODUCT(--('Game 1'!$BS$2:$BS$11=$AB63),('Game 1'!CB$2:CB$11))+SUMPRODUCT(--('Game 2'!$BS$2:$BS$11=$AB63),('Game 2'!CB$2:CB$11))+SUMPRODUCT(--('Game 3'!$BS$2:$BS$11=$AB63),('Game 3'!CB$2:CB$11))+SUMPRODUCT(--('Game 4'!$BS$2:$BS$11=$AB63),('Game 4'!CB$2:CB$11))+SUMPRODUCT(--('Game 5'!$BS$2:$BS$11=$AB63),('Game 5'!CB$2:CB$11))</f>
        <v>0</v>
      </c>
      <c r="AI63" s="74">
        <f>SUMPRODUCT(--('Game 1'!$BS$2:$BS$11=$AB63),('Game 1'!CC$2:CC$11))+SUMPRODUCT(--('Game 2'!$BS$2:$BS$11=$AB63),('Game 2'!CC$2:CC$11))+SUMPRODUCT(--('Game 3'!$BS$2:$BS$11=$AB63),('Game 3'!CC$2:CC$11))+SUMPRODUCT(--('Game 4'!$BS$2:$BS$11=$AB63),('Game 4'!CC$2:CC$11))+SUMPRODUCT(--('Game 5'!$BS$2:$BS$11=$AB63),('Game 5'!CC$2:CC$11))</f>
        <v>0</v>
      </c>
      <c r="AJ63" s="91">
        <f>SUMPRODUCT(--('Game 1'!$BS$2:$BS$11=$AB63),('Game 1'!CD$2:CD$11))+SUMPRODUCT(--('Game 2'!$BS$2:$BS$11=$AB63),('Game 2'!CD$2:CD$11))+SUMPRODUCT(--('Game 3'!$BS$2:$BS$11=$AB63),('Game 3'!CD$2:CD$11))+SUMPRODUCT(--('Game 4'!$BS$2:$BS$11=$AB63),('Game 4'!CD$2:CD$11))+SUMPRODUCT(--('Game 5'!$BS$2:$BS$11=$AB63),('Game 5'!CD$2:CD$11))</f>
        <v>0</v>
      </c>
      <c r="AK63" s="125">
        <f>SUMPRODUCT(--('Game 1'!$BS$2:$BS$11=$AB63),('Game 1'!CE$2:CE$11))+SUMPRODUCT(--('Game 2'!$BS$2:$BS$11=$AB63),('Game 2'!CE$2:CE$11))+SUMPRODUCT(--('Game 3'!$BS$2:$BS$11=$AB63),('Game 3'!CE$2:CE$11))+SUMPRODUCT(--('Game 4'!$BS$2:$BS$11=$AB63),('Game 4'!CE$2:CE$11))+SUMPRODUCT(--('Game 5'!$BS$2:$BS$11=$AB63),('Game 5'!CE$2:CE$11))</f>
        <v>0</v>
      </c>
      <c r="AL63" s="74">
        <f>SUMPRODUCT(--('Game 1'!$BS$2:$BS$11=$AB63),('Game 1'!CF$2:CF$11))+SUMPRODUCT(--('Game 2'!$BS$2:$BS$11=$AB63),('Game 2'!CF$2:CF$11))+SUMPRODUCT(--('Game 3'!$BS$2:$BS$11=$AB63),('Game 3'!CF$2:CF$11))+SUMPRODUCT(--('Game 4'!$BS$2:$BS$11=$AB63),('Game 4'!CF$2:CF$11))+SUMPRODUCT(--('Game 5'!$BS$2:$BS$11=$AB63),('Game 5'!CF$2:CF$11))</f>
        <v>0</v>
      </c>
      <c r="AM63" s="74">
        <f>SUMPRODUCT(--('Game 1'!$BS$2:$BS$11=$AB63),('Game 1'!CG$2:CG$11))+SUMPRODUCT(--('Game 2'!$BS$2:$BS$11=$AB63),('Game 2'!CG$2:CG$11))+SUMPRODUCT(--('Game 3'!$BS$2:$BS$11=$AB63),('Game 3'!CG$2:CG$11))+SUMPRODUCT(--('Game 4'!$BS$2:$BS$11=$AB63),('Game 4'!CG$2:CG$11))+SUMPRODUCT(--('Game 5'!$BS$2:$BS$11=$AB63),('Game 5'!CG$2:CG$11))</f>
        <v>0</v>
      </c>
      <c r="AN63" s="74">
        <f>SUMPRODUCT(--('Game 1'!$BS$2:$BS$11=$AB63),('Game 1'!CH$2:CH$11))+SUMPRODUCT(--('Game 2'!$BS$2:$BS$11=$AB63),('Game 2'!CH$2:CH$11))+SUMPRODUCT(--('Game 3'!$BS$2:$BS$11=$AB63),('Game 3'!CH$2:CH$11))+SUMPRODUCT(--('Game 4'!$BS$2:$BS$11=$AB63),('Game 4'!CH$2:CH$11))+SUMPRODUCT(--('Game 5'!$BS$2:$BS$11=$AB63),('Game 5'!CH$2:CH$11))</f>
        <v>0</v>
      </c>
      <c r="AO63" s="74">
        <f>SUMPRODUCT(--('Game 1'!$BS$2:$BS$11=$AB63),('Game 1'!CI$2:CI$11))+SUMPRODUCT(--('Game 2'!$BS$2:$BS$11=$AB63),('Game 2'!CI$2:CI$11))+SUMPRODUCT(--('Game 3'!$BS$2:$BS$11=$AB63),('Game 3'!CI$2:CI$11))+SUMPRODUCT(--('Game 4'!$BS$2:$BS$11=$AB63),('Game 4'!CI$2:CI$11))+SUMPRODUCT(--('Game 5'!$BS$2:$BS$11=$AB63),('Game 5'!CI$2:CI$11))</f>
        <v>0</v>
      </c>
      <c r="AP63" s="74">
        <f>SUMPRODUCT(--('Game 1'!$BS$2:$BS$11=$AB63),('Game 1'!CJ$2:CJ$11))+SUMPRODUCT(--('Game 2'!$BS$2:$BS$11=$AB63),('Game 2'!CJ$2:CJ$11))+SUMPRODUCT(--('Game 3'!$BS$2:$BS$11=$AB63),('Game 3'!CJ$2:CJ$11))+SUMPRODUCT(--('Game 4'!$BS$2:$BS$11=$AB63),('Game 4'!CJ$2:CJ$11))+SUMPRODUCT(--('Game 5'!$BS$2:$BS$11=$AB63),('Game 5'!CJ$2:CJ$11))</f>
        <v>0</v>
      </c>
      <c r="AQ63" s="74">
        <f>SUMPRODUCT(--('Game 1'!$BS$2:$BS$11=$AB63),('Game 1'!CK$2:CK$11))+SUMPRODUCT(--('Game 2'!$BS$2:$BS$11=$AB63),('Game 2'!CK$2:CK$11))+SUMPRODUCT(--('Game 3'!$BS$2:$BS$11=$AB63),('Game 3'!CK$2:CK$11))+SUMPRODUCT(--('Game 4'!$BS$2:$BS$11=$AB63),('Game 4'!CK$2:CK$11))+SUMPRODUCT(--('Game 5'!$BS$2:$BS$11=$AB63),('Game 5'!CK$2:CK$11))</f>
        <v>0</v>
      </c>
      <c r="AR63" s="74">
        <f>SUMPRODUCT(--('Game 1'!$BS$2:$BS$11=$AB63),('Game 1'!CL$2:CL$11))+SUMPRODUCT(--('Game 2'!$BS$2:$BS$11=$AB63),('Game 2'!CL$2:CL$11))+SUMPRODUCT(--('Game 3'!$BS$2:$BS$11=$AB63),('Game 3'!CL$2:CL$11))+SUMPRODUCT(--('Game 4'!$BS$2:$BS$11=$AB63),('Game 4'!CL$2:CL$11))+SUMPRODUCT(--('Game 5'!$BS$2:$BS$11=$AB63),('Game 5'!CL$2:CL$11))</f>
        <v>0</v>
      </c>
      <c r="AS63" s="74">
        <f>SUMPRODUCT(--('Game 1'!$BS$2:$BS$11=$AB63),('Game 1'!CM$2:CM$11))+SUMPRODUCT(--('Game 2'!$BS$2:$BS$11=$AB63),('Game 2'!CM$2:CM$11))+SUMPRODUCT(--('Game 3'!$BS$2:$BS$11=$AB63),('Game 3'!CM$2:CM$11))+SUMPRODUCT(--('Game 4'!$BS$2:$BS$11=$AB63),('Game 4'!CM$2:CM$11))+SUMPRODUCT(--('Game 5'!$BS$2:$BS$11=$AB63),('Game 5'!CM$2:CM$11))</f>
        <v>0</v>
      </c>
      <c r="AT63" s="74">
        <f>SUMPRODUCT(--('Game 1'!$BS$2:$BS$11=$AB63),('Game 1'!CN$2:CN$11))+SUMPRODUCT(--('Game 2'!$BS$2:$BS$11=$AB63),('Game 2'!CN$2:CN$11))+SUMPRODUCT(--('Game 3'!$BS$2:$BS$11=$AB63),('Game 3'!CN$2:CN$11))+SUMPRODUCT(--('Game 4'!$BS$2:$BS$11=$AB63),('Game 4'!CN$2:CN$11))+SUMPRODUCT(--('Game 5'!$BS$2:$BS$11=$AB63),('Game 5'!CN$2:CN$11))</f>
        <v>0</v>
      </c>
      <c r="AU63" s="87" t="str">
        <f t="shared" si="24"/>
        <v/>
      </c>
      <c r="AV63" s="87" t="str">
        <f t="shared" si="25"/>
        <v/>
      </c>
      <c r="AX63" s="191"/>
    </row>
    <row r="64" spans="1:50" ht="10.5" customHeight="1">
      <c r="B64" s="2"/>
      <c r="C64" s="13">
        <f>SUMPRODUCT(--('Game 1'!$B$2:$B$29=$B64),('Game 1'!AY$2:AY$29))+SUMPRODUCT(--('Game 2'!$B$2:$B$29=$B64),('Game 2'!AY$2:AY$29))+SUMPRODUCT(--('Game 3'!$B$2:$B$29=$B64),('Game 3'!AY$2:AY$29))+SUMPRODUCT(--('Game 4'!$B$2:$B$29=$B64),('Game 4'!AY$2:AY$29))+SUMPRODUCT(--('Game 5'!$B$2:$B$29=$B64),('Game 5'!AY$2:AY$29))</f>
        <v>0</v>
      </c>
      <c r="D64" s="13">
        <f>SUMPRODUCT(--('Game 1'!$B$2:$B$29=$B64),('Game 1'!AZ$2:AZ$29))+SUMPRODUCT(--('Game 2'!$B$2:$B$29=$B64),('Game 2'!AZ$2:AZ$29))+SUMPRODUCT(--('Game 3'!$B$2:$B$29=$B64),('Game 3'!AZ$2:AZ$29))+SUMPRODUCT(--('Game 4'!$B$2:$B$29=$B64),('Game 4'!AZ$2:AZ$29))+SUMPRODUCT(--('Game 5'!$B$2:$B$29=$B64),('Game 5'!AZ$2:AZ$29))</f>
        <v>0</v>
      </c>
      <c r="E64" s="13">
        <f>SUMPRODUCT(--('Game 1'!$B$2:$B$29=$B64),('Game 1'!BA$2:BA$29))+SUMPRODUCT(--('Game 2'!$B$2:$B$29=$B64),('Game 2'!BA$2:BA$29))+SUMPRODUCT(--('Game 3'!$B$2:$B$29=$B64),('Game 3'!BA$2:BA$29))+SUMPRODUCT(--('Game 4'!$B$2:$B$29=$B64),('Game 4'!BA$2:BA$29))+SUMPRODUCT(--('Game 5'!$B$2:$B$29=$B64),('Game 5'!BA$2:BA$29))</f>
        <v>0</v>
      </c>
      <c r="F64" s="13">
        <f>SUMPRODUCT(--('Game 1'!$B$2:$B$29=$B64),('Game 1'!BB$2:BB$29))+SUMPRODUCT(--('Game 2'!$B$2:$B$29=$B64),('Game 2'!BB$2:BB$29))+SUMPRODUCT(--('Game 3'!$B$2:$B$29=$B64),('Game 3'!BB$2:BB$29))+SUMPRODUCT(--('Game 4'!$B$2:$B$29=$B64),('Game 4'!BB$2:BB$29))+SUMPRODUCT(--('Game 5'!$B$2:$B$29=$B64),('Game 5'!BB$2:BB$29))</f>
        <v>0</v>
      </c>
      <c r="G64" s="13">
        <f>SUMPRODUCT(--('Game 1'!$B$2:$B$29=$B64),('Game 1'!BC$2:BC$29))+SUMPRODUCT(--('Game 2'!$B$2:$B$29=$B64),('Game 2'!BC$2:BC$29))+SUMPRODUCT(--('Game 3'!$B$2:$B$29=$B64),('Game 3'!BC$2:BC$29))+SUMPRODUCT(--('Game 4'!$B$2:$B$29=$B64),('Game 4'!BC$2:BC$29))+SUMPRODUCT(--('Game 5'!$B$2:$B$29=$B64),('Game 5'!BC$2:BC$29))</f>
        <v>0</v>
      </c>
      <c r="H64" s="13">
        <f>SUMPRODUCT(--('Game 1'!$B$2:$B$29=$B64),('Game 1'!BD$2:BD$29))+SUMPRODUCT(--('Game 2'!$B$2:$B$29=$B64),('Game 2'!BD$2:BD$29))+SUMPRODUCT(--('Game 3'!$B$2:$B$29=$B64),('Game 3'!BD$2:BD$29))+SUMPRODUCT(--('Game 4'!$B$2:$B$29=$B64),('Game 4'!BD$2:BD$29))+SUMPRODUCT(--('Game 5'!$B$2:$B$29=$B64),('Game 5'!BD$2:BD$29))</f>
        <v>0</v>
      </c>
      <c r="I64" s="13">
        <f>SUMPRODUCT(--('Game 1'!$B$2:$B$29=$B64),('Game 1'!BE$2:BE$29))+SUMPRODUCT(--('Game 2'!$B$2:$B$29=$B64),('Game 2'!BE$2:BE$29))+SUMPRODUCT(--('Game 3'!$B$2:$B$29=$B64),('Game 3'!BE$2:BE$29))+SUMPRODUCT(--('Game 4'!$B$2:$B$29=$B64),('Game 4'!BE$2:BE$29))+SUMPRODUCT(--('Game 5'!$B$2:$B$29=$B64),('Game 5'!BE$2:BE$29))</f>
        <v>0</v>
      </c>
      <c r="J64" s="89">
        <f>SUMPRODUCT(--('Game 1'!$B$2:$B$29=$B64),('Game 1'!BF$2:BF$29))+SUMPRODUCT(--('Game 2'!$B$2:$B$29=$B64),('Game 2'!BF$2:BF$29))+SUMPRODUCT(--('Game 3'!$B$2:$B$29=$B64),('Game 3'!BF$2:BF$29))+SUMPRODUCT(--('Game 4'!$B$2:$B$29=$B64),('Game 4'!BF$2:BF$29))+SUMPRODUCT(--('Game 5'!$B$2:$B$29=$B64),('Game 5'!BF$2:BF$29))</f>
        <v>0</v>
      </c>
      <c r="K64" s="13">
        <f>SUMPRODUCT(--('Game 1'!$B$2:$B$29=$B64),('Game 1'!BG$2:BG$29))+SUMPRODUCT(--('Game 2'!$B$2:$B$29=$B64),('Game 2'!BG$2:BG$29))+SUMPRODUCT(--('Game 3'!$B$2:$B$29=$B64),('Game 3'!BG$2:BG$29))+SUMPRODUCT(--('Game 4'!$B$2:$B$29=$B64),('Game 4'!BG$2:BG$29))+SUMPRODUCT(--('Game 5'!$B$2:$B$29=$B64),('Game 5'!BG$2:BG$29))</f>
        <v>0</v>
      </c>
      <c r="L64" s="13">
        <f>SUMPRODUCT(--('Game 1'!$B$2:$B$29=$B64),('Game 1'!BH$2:BH$29))+SUMPRODUCT(--('Game 2'!$B$2:$B$29=$B64),('Game 2'!BH$2:BH$29))+SUMPRODUCT(--('Game 3'!$B$2:$B$29=$B64),('Game 3'!BH$2:BH$29))+SUMPRODUCT(--('Game 4'!$B$2:$B$29=$B64),('Game 4'!BH$2:BH$29))+SUMPRODUCT(--('Game 5'!$B$2:$B$29=$B64),('Game 5'!BH$2:BH$29))</f>
        <v>0</v>
      </c>
      <c r="M64" s="13">
        <f>SUMPRODUCT(--('Game 1'!$B$2:$B$29=$B64),('Game 1'!BI$2:BI$29))+SUMPRODUCT(--('Game 2'!$B$2:$B$29=$B64),('Game 2'!BI$2:BI$29))+SUMPRODUCT(--('Game 3'!$B$2:$B$29=$B64),('Game 3'!BI$2:BI$29))+SUMPRODUCT(--('Game 4'!$B$2:$B$29=$B64),('Game 4'!BI$2:BI$29))+SUMPRODUCT(--('Game 5'!$B$2:$B$29=$B64),('Game 5'!BI$2:BI$29))</f>
        <v>0</v>
      </c>
      <c r="N64" s="13">
        <f>SUMPRODUCT(--('Game 1'!$B$2:$B$29=$B64),('Game 1'!BJ$2:BJ$29))+SUMPRODUCT(--('Game 2'!$B$2:$B$29=$B64),('Game 2'!BJ$2:BJ$29))+SUMPRODUCT(--('Game 3'!$B$2:$B$29=$B64),('Game 3'!BJ$2:BJ$29))+SUMPRODUCT(--('Game 4'!$B$2:$B$29=$B64),('Game 4'!BJ$2:BJ$29))+SUMPRODUCT(--('Game 5'!$B$2:$B$29=$B64),('Game 5'!BJ$2:BJ$29))</f>
        <v>0</v>
      </c>
      <c r="O64" s="13">
        <f>SUMPRODUCT(--('Game 1'!$B$2:$B$29=$B64),('Game 1'!BK$2:BK$29))+SUMPRODUCT(--('Game 2'!$B$2:$B$29=$B64),('Game 2'!BK$2:BK$29))+SUMPRODUCT(--('Game 3'!$B$2:$B$29=$B64),('Game 3'!BK$2:BK$29))+SUMPRODUCT(--('Game 4'!$B$2:$B$29=$B64),('Game 4'!BK$2:BK$29))+SUMPRODUCT(--('Game 5'!$B$2:$B$29=$B64),('Game 5'!BK$2:BK$29))</f>
        <v>0</v>
      </c>
      <c r="P64" s="13">
        <f>SUMPRODUCT(--('Game 1'!$B$2:$B$29=$B64),('Game 1'!BL$2:BL$29))+SUMPRODUCT(--('Game 2'!$B$2:$B$29=$B64),('Game 2'!BL$2:BL$29))+SUMPRODUCT(--('Game 3'!$B$2:$B$29=$B64),('Game 3'!BL$2:BL$29))+SUMPRODUCT(--('Game 4'!$B$2:$B$29=$B64),('Game 4'!BL$2:BL$29))+SUMPRODUCT(--('Game 5'!$B$2:$B$29=$B64),('Game 5'!BL$2:BL$29))</f>
        <v>0</v>
      </c>
      <c r="Q64" s="13">
        <f>SUMPRODUCT(--('Game 1'!$B$2:$B$29=$B64),('Game 1'!BM$2:BM$29))+SUMPRODUCT(--('Game 2'!$B$2:$B$29=$B64),('Game 2'!BM$2:BM$29))+SUMPRODUCT(--('Game 3'!$B$2:$B$29=$B64),('Game 3'!BM$2:BM$29))+SUMPRODUCT(--('Game 4'!$B$2:$B$29=$B64),('Game 4'!BM$2:BM$29))+SUMPRODUCT(--('Game 5'!$B$2:$B$29=$B64),('Game 5'!BM$2:BM$29))</f>
        <v>0</v>
      </c>
      <c r="R64" s="13">
        <f>SUMPRODUCT(--('Game 1'!$B$2:$B$29=$B64),('Game 1'!BN$2:BN$29))+SUMPRODUCT(--('Game 2'!$B$2:$B$29=$B64),('Game 2'!BN$2:BN$29))+SUMPRODUCT(--('Game 3'!$B$2:$B$29=$B64),('Game 3'!BN$2:BN$29))+SUMPRODUCT(--('Game 4'!$B$2:$B$29=$B64),('Game 4'!BN$2:BN$29))+SUMPRODUCT(--('Game 5'!$B$2:$B$29=$B64),('Game 5'!BN$2:BN$29))</f>
        <v>0</v>
      </c>
      <c r="S64" s="13">
        <f>SUMPRODUCT(--('Game 1'!$B$2:$B$29=$B64),('Game 1'!BO$2:BO$29))+SUMPRODUCT(--('Game 2'!$B$2:$B$29=$B64),('Game 2'!BO$2:BO$29))+SUMPRODUCT(--('Game 3'!$B$2:$B$29=$B64),('Game 3'!BO$2:BO$29))+SUMPRODUCT(--('Game 4'!$B$2:$B$29=$B64),('Game 4'!BO$2:BO$29))+SUMPRODUCT(--('Game 5'!$B$2:$B$29=$B64),('Game 5'!BO$2:BO$29))</f>
        <v>0</v>
      </c>
      <c r="T64" s="80" t="str">
        <f t="shared" si="21"/>
        <v/>
      </c>
      <c r="U64" s="80" t="str">
        <f t="shared" si="22"/>
        <v/>
      </c>
      <c r="V64" s="80" t="str">
        <f t="shared" si="23"/>
        <v/>
      </c>
      <c r="W64" s="3"/>
      <c r="X64" s="76">
        <f t="shared" si="18"/>
        <v>0</v>
      </c>
      <c r="Y64" s="76">
        <f t="shared" si="19"/>
        <v>0</v>
      </c>
      <c r="Z64" s="77">
        <f t="shared" si="20"/>
        <v>0</v>
      </c>
      <c r="AB64" s="7"/>
      <c r="AC64" s="74">
        <f>SUMPRODUCT(--('Game 1'!$BS$2:$BS$11=$AB64),('Game 1'!BW$2:BW$11))+SUMPRODUCT(--('Game 2'!$BS$2:$BS$11=$AB64),('Game 2'!BW$2:BW$11))+SUMPRODUCT(--('Game 3'!$BS$2:$BS$11=$AB64),('Game 3'!BW$2:BW$11))+SUMPRODUCT(--('Game 4'!$BS$2:$BS$11=$AB64),('Game 4'!BW$2:BW$11))+SUMPRODUCT(--('Game 5'!$BS$2:$BS$11=$AB64),('Game 5'!BW$2:BW$11))</f>
        <v>0</v>
      </c>
      <c r="AD64" s="74">
        <f>SUMPRODUCT(--('Game 1'!$BS$2:$BS$11=$AB64),('Game 1'!BX$2:BX$11))+SUMPRODUCT(--('Game 2'!$BS$2:$BS$11=$AB64),('Game 2'!BX$2:BX$11))+SUMPRODUCT(--('Game 3'!$BS$2:$BS$11=$AB64),('Game 3'!BX$2:BX$11))+SUMPRODUCT(--('Game 4'!$BS$2:$BS$11=$AB64),('Game 4'!BX$2:BX$11))+SUMPRODUCT(--('Game 5'!$BS$2:$BS$11=$AB64),('Game 5'!BX$2:BX$11))</f>
        <v>0</v>
      </c>
      <c r="AE64" s="74">
        <f>SUMPRODUCT(--('Game 1'!$BS$2:$BS$11=$AB64),('Game 1'!BY$2:BY$11))+SUMPRODUCT(--('Game 2'!$BS$2:$BS$11=$AB64),('Game 2'!BY$2:BY$11))+SUMPRODUCT(--('Game 3'!$BS$2:$BS$11=$AB64),('Game 3'!BY$2:BY$11))+SUMPRODUCT(--('Game 4'!$BS$2:$BS$11=$AB64),('Game 4'!BY$2:BY$11))+SUMPRODUCT(--('Game 5'!$BS$2:$BS$11=$AB64),('Game 5'!BY$2:BY$11))</f>
        <v>0</v>
      </c>
      <c r="AF64" s="74">
        <f>SUMPRODUCT(--('Game 1'!$BS$2:$BS$11=$AB64),('Game 1'!BZ$2:BZ$11))+SUMPRODUCT(--('Game 2'!$BS$2:$BS$11=$AB64),('Game 2'!BZ$2:BZ$11))+SUMPRODUCT(--('Game 3'!$BS$2:$BS$11=$AB64),('Game 3'!BZ$2:BZ$11))+SUMPRODUCT(--('Game 4'!$BS$2:$BS$11=$AB64),('Game 4'!BZ$2:BZ$11))+SUMPRODUCT(--('Game 5'!$BS$2:$BS$11=$AB64),('Game 5'!BZ$2:BZ$11))</f>
        <v>0</v>
      </c>
      <c r="AG64" s="74">
        <f>SUMPRODUCT(--('Game 1'!$BS$2:$BS$11=$AB64),('Game 1'!CA$2:CA$11))+SUMPRODUCT(--('Game 2'!$BS$2:$BS$11=$AB64),('Game 2'!CA$2:CA$11))+SUMPRODUCT(--('Game 3'!$BS$2:$BS$11=$AB64),('Game 3'!CA$2:CA$11))+SUMPRODUCT(--('Game 4'!$BS$2:$BS$11=$AB64),('Game 4'!CA$2:CA$11))+SUMPRODUCT(--('Game 5'!$BS$2:$BS$11=$AB64),('Game 5'!CA$2:CA$11))</f>
        <v>0</v>
      </c>
      <c r="AH64" s="74">
        <f>SUMPRODUCT(--('Game 1'!$BS$2:$BS$11=$AB64),('Game 1'!CB$2:CB$11))+SUMPRODUCT(--('Game 2'!$BS$2:$BS$11=$AB64),('Game 2'!CB$2:CB$11))+SUMPRODUCT(--('Game 3'!$BS$2:$BS$11=$AB64),('Game 3'!CB$2:CB$11))+SUMPRODUCT(--('Game 4'!$BS$2:$BS$11=$AB64),('Game 4'!CB$2:CB$11))+SUMPRODUCT(--('Game 5'!$BS$2:$BS$11=$AB64),('Game 5'!CB$2:CB$11))</f>
        <v>0</v>
      </c>
      <c r="AI64" s="74">
        <f>SUMPRODUCT(--('Game 1'!$BS$2:$BS$11=$AB64),('Game 1'!CC$2:CC$11))+SUMPRODUCT(--('Game 2'!$BS$2:$BS$11=$AB64),('Game 2'!CC$2:CC$11))+SUMPRODUCT(--('Game 3'!$BS$2:$BS$11=$AB64),('Game 3'!CC$2:CC$11))+SUMPRODUCT(--('Game 4'!$BS$2:$BS$11=$AB64),('Game 4'!CC$2:CC$11))+SUMPRODUCT(--('Game 5'!$BS$2:$BS$11=$AB64),('Game 5'!CC$2:CC$11))</f>
        <v>0</v>
      </c>
      <c r="AJ64" s="91">
        <f>SUMPRODUCT(--('Game 1'!$BS$2:$BS$11=$AB64),('Game 1'!CD$2:CD$11))+SUMPRODUCT(--('Game 2'!$BS$2:$BS$11=$AB64),('Game 2'!CD$2:CD$11))+SUMPRODUCT(--('Game 3'!$BS$2:$BS$11=$AB64),('Game 3'!CD$2:CD$11))+SUMPRODUCT(--('Game 4'!$BS$2:$BS$11=$AB64),('Game 4'!CD$2:CD$11))+SUMPRODUCT(--('Game 5'!$BS$2:$BS$11=$AB64),('Game 5'!CD$2:CD$11))</f>
        <v>0</v>
      </c>
      <c r="AK64" s="125">
        <f>SUMPRODUCT(--('Game 1'!$BS$2:$BS$11=$AB64),('Game 1'!CE$2:CE$11))+SUMPRODUCT(--('Game 2'!$BS$2:$BS$11=$AB64),('Game 2'!CE$2:CE$11))+SUMPRODUCT(--('Game 3'!$BS$2:$BS$11=$AB64),('Game 3'!CE$2:CE$11))+SUMPRODUCT(--('Game 4'!$BS$2:$BS$11=$AB64),('Game 4'!CE$2:CE$11))+SUMPRODUCT(--('Game 5'!$BS$2:$BS$11=$AB64),('Game 5'!CE$2:CE$11))</f>
        <v>0</v>
      </c>
      <c r="AL64" s="74">
        <f>SUMPRODUCT(--('Game 1'!$BS$2:$BS$11=$AB64),('Game 1'!CF$2:CF$11))+SUMPRODUCT(--('Game 2'!$BS$2:$BS$11=$AB64),('Game 2'!CF$2:CF$11))+SUMPRODUCT(--('Game 3'!$BS$2:$BS$11=$AB64),('Game 3'!CF$2:CF$11))+SUMPRODUCT(--('Game 4'!$BS$2:$BS$11=$AB64),('Game 4'!CF$2:CF$11))+SUMPRODUCT(--('Game 5'!$BS$2:$BS$11=$AB64),('Game 5'!CF$2:CF$11))</f>
        <v>0</v>
      </c>
      <c r="AM64" s="74">
        <f>SUMPRODUCT(--('Game 1'!$BS$2:$BS$11=$AB64),('Game 1'!CG$2:CG$11))+SUMPRODUCT(--('Game 2'!$BS$2:$BS$11=$AB64),('Game 2'!CG$2:CG$11))+SUMPRODUCT(--('Game 3'!$BS$2:$BS$11=$AB64),('Game 3'!CG$2:CG$11))+SUMPRODUCT(--('Game 4'!$BS$2:$BS$11=$AB64),('Game 4'!CG$2:CG$11))+SUMPRODUCT(--('Game 5'!$BS$2:$BS$11=$AB64),('Game 5'!CG$2:CG$11))</f>
        <v>0</v>
      </c>
      <c r="AN64" s="74">
        <f>SUMPRODUCT(--('Game 1'!$BS$2:$BS$11=$AB64),('Game 1'!CH$2:CH$11))+SUMPRODUCT(--('Game 2'!$BS$2:$BS$11=$AB64),('Game 2'!CH$2:CH$11))+SUMPRODUCT(--('Game 3'!$BS$2:$BS$11=$AB64),('Game 3'!CH$2:CH$11))+SUMPRODUCT(--('Game 4'!$BS$2:$BS$11=$AB64),('Game 4'!CH$2:CH$11))+SUMPRODUCT(--('Game 5'!$BS$2:$BS$11=$AB64),('Game 5'!CH$2:CH$11))</f>
        <v>0</v>
      </c>
      <c r="AO64" s="74">
        <f>SUMPRODUCT(--('Game 1'!$BS$2:$BS$11=$AB64),('Game 1'!CI$2:CI$11))+SUMPRODUCT(--('Game 2'!$BS$2:$BS$11=$AB64),('Game 2'!CI$2:CI$11))+SUMPRODUCT(--('Game 3'!$BS$2:$BS$11=$AB64),('Game 3'!CI$2:CI$11))+SUMPRODUCT(--('Game 4'!$BS$2:$BS$11=$AB64),('Game 4'!CI$2:CI$11))+SUMPRODUCT(--('Game 5'!$BS$2:$BS$11=$AB64),('Game 5'!CI$2:CI$11))</f>
        <v>0</v>
      </c>
      <c r="AP64" s="74">
        <f>SUMPRODUCT(--('Game 1'!$BS$2:$BS$11=$AB64),('Game 1'!CJ$2:CJ$11))+SUMPRODUCT(--('Game 2'!$BS$2:$BS$11=$AB64),('Game 2'!CJ$2:CJ$11))+SUMPRODUCT(--('Game 3'!$BS$2:$BS$11=$AB64),('Game 3'!CJ$2:CJ$11))+SUMPRODUCT(--('Game 4'!$BS$2:$BS$11=$AB64),('Game 4'!CJ$2:CJ$11))+SUMPRODUCT(--('Game 5'!$BS$2:$BS$11=$AB64),('Game 5'!CJ$2:CJ$11))</f>
        <v>0</v>
      </c>
      <c r="AQ64" s="74">
        <f>SUMPRODUCT(--('Game 1'!$BS$2:$BS$11=$AB64),('Game 1'!CK$2:CK$11))+SUMPRODUCT(--('Game 2'!$BS$2:$BS$11=$AB64),('Game 2'!CK$2:CK$11))+SUMPRODUCT(--('Game 3'!$BS$2:$BS$11=$AB64),('Game 3'!CK$2:CK$11))+SUMPRODUCT(--('Game 4'!$BS$2:$BS$11=$AB64),('Game 4'!CK$2:CK$11))+SUMPRODUCT(--('Game 5'!$BS$2:$BS$11=$AB64),('Game 5'!CK$2:CK$11))</f>
        <v>0</v>
      </c>
      <c r="AR64" s="74">
        <f>SUMPRODUCT(--('Game 1'!$BS$2:$BS$11=$AB64),('Game 1'!CL$2:CL$11))+SUMPRODUCT(--('Game 2'!$BS$2:$BS$11=$AB64),('Game 2'!CL$2:CL$11))+SUMPRODUCT(--('Game 3'!$BS$2:$BS$11=$AB64),('Game 3'!CL$2:CL$11))+SUMPRODUCT(--('Game 4'!$BS$2:$BS$11=$AB64),('Game 4'!CL$2:CL$11))+SUMPRODUCT(--('Game 5'!$BS$2:$BS$11=$AB64),('Game 5'!CL$2:CL$11))</f>
        <v>0</v>
      </c>
      <c r="AS64" s="74">
        <f>SUMPRODUCT(--('Game 1'!$BS$2:$BS$11=$AB64),('Game 1'!CM$2:CM$11))+SUMPRODUCT(--('Game 2'!$BS$2:$BS$11=$AB64),('Game 2'!CM$2:CM$11))+SUMPRODUCT(--('Game 3'!$BS$2:$BS$11=$AB64),('Game 3'!CM$2:CM$11))+SUMPRODUCT(--('Game 4'!$BS$2:$BS$11=$AB64),('Game 4'!CM$2:CM$11))+SUMPRODUCT(--('Game 5'!$BS$2:$BS$11=$AB64),('Game 5'!CM$2:CM$11))</f>
        <v>0</v>
      </c>
      <c r="AT64" s="74">
        <f>SUMPRODUCT(--('Game 1'!$BS$2:$BS$11=$AB64),('Game 1'!CN$2:CN$11))+SUMPRODUCT(--('Game 2'!$BS$2:$BS$11=$AB64),('Game 2'!CN$2:CN$11))+SUMPRODUCT(--('Game 3'!$BS$2:$BS$11=$AB64),('Game 3'!CN$2:CN$11))+SUMPRODUCT(--('Game 4'!$BS$2:$BS$11=$AB64),('Game 4'!CN$2:CN$11))+SUMPRODUCT(--('Game 5'!$BS$2:$BS$11=$AB64),('Game 5'!CN$2:CN$11))</f>
        <v>0</v>
      </c>
      <c r="AU64" s="87" t="str">
        <f t="shared" si="24"/>
        <v/>
      </c>
      <c r="AV64" s="87" t="str">
        <f t="shared" si="25"/>
        <v/>
      </c>
      <c r="AX64" s="191"/>
    </row>
    <row r="65" spans="2:50" ht="10.5" customHeight="1">
      <c r="B65" s="2"/>
      <c r="C65" s="13">
        <f>SUMPRODUCT(--('Game 1'!$B$2:$B$29=$B65),('Game 1'!AY$2:AY$29))+SUMPRODUCT(--('Game 2'!$B$2:$B$29=$B65),('Game 2'!AY$2:AY$29))+SUMPRODUCT(--('Game 3'!$B$2:$B$29=$B65),('Game 3'!AY$2:AY$29))+SUMPRODUCT(--('Game 4'!$B$2:$B$29=$B65),('Game 4'!AY$2:AY$29))+SUMPRODUCT(--('Game 5'!$B$2:$B$29=$B65),('Game 5'!AY$2:AY$29))</f>
        <v>0</v>
      </c>
      <c r="D65" s="13">
        <f>SUMPRODUCT(--('Game 1'!$B$2:$B$29=$B65),('Game 1'!AZ$2:AZ$29))+SUMPRODUCT(--('Game 2'!$B$2:$B$29=$B65),('Game 2'!AZ$2:AZ$29))+SUMPRODUCT(--('Game 3'!$B$2:$B$29=$B65),('Game 3'!AZ$2:AZ$29))+SUMPRODUCT(--('Game 4'!$B$2:$B$29=$B65),('Game 4'!AZ$2:AZ$29))+SUMPRODUCT(--('Game 5'!$B$2:$B$29=$B65),('Game 5'!AZ$2:AZ$29))</f>
        <v>0</v>
      </c>
      <c r="E65" s="13">
        <f>SUMPRODUCT(--('Game 1'!$B$2:$B$29=$B65),('Game 1'!BA$2:BA$29))+SUMPRODUCT(--('Game 2'!$B$2:$B$29=$B65),('Game 2'!BA$2:BA$29))+SUMPRODUCT(--('Game 3'!$B$2:$B$29=$B65),('Game 3'!BA$2:BA$29))+SUMPRODUCT(--('Game 4'!$B$2:$B$29=$B65),('Game 4'!BA$2:BA$29))+SUMPRODUCT(--('Game 5'!$B$2:$B$29=$B65),('Game 5'!BA$2:BA$29))</f>
        <v>0</v>
      </c>
      <c r="F65" s="13">
        <f>SUMPRODUCT(--('Game 1'!$B$2:$B$29=$B65),('Game 1'!BB$2:BB$29))+SUMPRODUCT(--('Game 2'!$B$2:$B$29=$B65),('Game 2'!BB$2:BB$29))+SUMPRODUCT(--('Game 3'!$B$2:$B$29=$B65),('Game 3'!BB$2:BB$29))+SUMPRODUCT(--('Game 4'!$B$2:$B$29=$B65),('Game 4'!BB$2:BB$29))+SUMPRODUCT(--('Game 5'!$B$2:$B$29=$B65),('Game 5'!BB$2:BB$29))</f>
        <v>0</v>
      </c>
      <c r="G65" s="13">
        <f>SUMPRODUCT(--('Game 1'!$B$2:$B$29=$B65),('Game 1'!BC$2:BC$29))+SUMPRODUCT(--('Game 2'!$B$2:$B$29=$B65),('Game 2'!BC$2:BC$29))+SUMPRODUCT(--('Game 3'!$B$2:$B$29=$B65),('Game 3'!BC$2:BC$29))+SUMPRODUCT(--('Game 4'!$B$2:$B$29=$B65),('Game 4'!BC$2:BC$29))+SUMPRODUCT(--('Game 5'!$B$2:$B$29=$B65),('Game 5'!BC$2:BC$29))</f>
        <v>0</v>
      </c>
      <c r="H65" s="13">
        <f>SUMPRODUCT(--('Game 1'!$B$2:$B$29=$B65),('Game 1'!BD$2:BD$29))+SUMPRODUCT(--('Game 2'!$B$2:$B$29=$B65),('Game 2'!BD$2:BD$29))+SUMPRODUCT(--('Game 3'!$B$2:$B$29=$B65),('Game 3'!BD$2:BD$29))+SUMPRODUCT(--('Game 4'!$B$2:$B$29=$B65),('Game 4'!BD$2:BD$29))+SUMPRODUCT(--('Game 5'!$B$2:$B$29=$B65),('Game 5'!BD$2:BD$29))</f>
        <v>0</v>
      </c>
      <c r="I65" s="13">
        <f>SUMPRODUCT(--('Game 1'!$B$2:$B$29=$B65),('Game 1'!BE$2:BE$29))+SUMPRODUCT(--('Game 2'!$B$2:$B$29=$B65),('Game 2'!BE$2:BE$29))+SUMPRODUCT(--('Game 3'!$B$2:$B$29=$B65),('Game 3'!BE$2:BE$29))+SUMPRODUCT(--('Game 4'!$B$2:$B$29=$B65),('Game 4'!BE$2:BE$29))+SUMPRODUCT(--('Game 5'!$B$2:$B$29=$B65),('Game 5'!BE$2:BE$29))</f>
        <v>0</v>
      </c>
      <c r="J65" s="89">
        <f>SUMPRODUCT(--('Game 1'!$B$2:$B$29=$B65),('Game 1'!BF$2:BF$29))+SUMPRODUCT(--('Game 2'!$B$2:$B$29=$B65),('Game 2'!BF$2:BF$29))+SUMPRODUCT(--('Game 3'!$B$2:$B$29=$B65),('Game 3'!BF$2:BF$29))+SUMPRODUCT(--('Game 4'!$B$2:$B$29=$B65),('Game 4'!BF$2:BF$29))+SUMPRODUCT(--('Game 5'!$B$2:$B$29=$B65),('Game 5'!BF$2:BF$29))</f>
        <v>0</v>
      </c>
      <c r="K65" s="13">
        <f>SUMPRODUCT(--('Game 1'!$B$2:$B$29=$B65),('Game 1'!BG$2:BG$29))+SUMPRODUCT(--('Game 2'!$B$2:$B$29=$B65),('Game 2'!BG$2:BG$29))+SUMPRODUCT(--('Game 3'!$B$2:$B$29=$B65),('Game 3'!BG$2:BG$29))+SUMPRODUCT(--('Game 4'!$B$2:$B$29=$B65),('Game 4'!BG$2:BG$29))+SUMPRODUCT(--('Game 5'!$B$2:$B$29=$B65),('Game 5'!BG$2:BG$29))</f>
        <v>0</v>
      </c>
      <c r="L65" s="13">
        <f>SUMPRODUCT(--('Game 1'!$B$2:$B$29=$B65),('Game 1'!BH$2:BH$29))+SUMPRODUCT(--('Game 2'!$B$2:$B$29=$B65),('Game 2'!BH$2:BH$29))+SUMPRODUCT(--('Game 3'!$B$2:$B$29=$B65),('Game 3'!BH$2:BH$29))+SUMPRODUCT(--('Game 4'!$B$2:$B$29=$B65),('Game 4'!BH$2:BH$29))+SUMPRODUCT(--('Game 5'!$B$2:$B$29=$B65),('Game 5'!BH$2:BH$29))</f>
        <v>0</v>
      </c>
      <c r="M65" s="13">
        <f>SUMPRODUCT(--('Game 1'!$B$2:$B$29=$B65),('Game 1'!BI$2:BI$29))+SUMPRODUCT(--('Game 2'!$B$2:$B$29=$B65),('Game 2'!BI$2:BI$29))+SUMPRODUCT(--('Game 3'!$B$2:$B$29=$B65),('Game 3'!BI$2:BI$29))+SUMPRODUCT(--('Game 4'!$B$2:$B$29=$B65),('Game 4'!BI$2:BI$29))+SUMPRODUCT(--('Game 5'!$B$2:$B$29=$B65),('Game 5'!BI$2:BI$29))</f>
        <v>0</v>
      </c>
      <c r="N65" s="13">
        <f>SUMPRODUCT(--('Game 1'!$B$2:$B$29=$B65),('Game 1'!BJ$2:BJ$29))+SUMPRODUCT(--('Game 2'!$B$2:$B$29=$B65),('Game 2'!BJ$2:BJ$29))+SUMPRODUCT(--('Game 3'!$B$2:$B$29=$B65),('Game 3'!BJ$2:BJ$29))+SUMPRODUCT(--('Game 4'!$B$2:$B$29=$B65),('Game 4'!BJ$2:BJ$29))+SUMPRODUCT(--('Game 5'!$B$2:$B$29=$B65),('Game 5'!BJ$2:BJ$29))</f>
        <v>0</v>
      </c>
      <c r="O65" s="13">
        <f>SUMPRODUCT(--('Game 1'!$B$2:$B$29=$B65),('Game 1'!BK$2:BK$29))+SUMPRODUCT(--('Game 2'!$B$2:$B$29=$B65),('Game 2'!BK$2:BK$29))+SUMPRODUCT(--('Game 3'!$B$2:$B$29=$B65),('Game 3'!BK$2:BK$29))+SUMPRODUCT(--('Game 4'!$B$2:$B$29=$B65),('Game 4'!BK$2:BK$29))+SUMPRODUCT(--('Game 5'!$B$2:$B$29=$B65),('Game 5'!BK$2:BK$29))</f>
        <v>0</v>
      </c>
      <c r="P65" s="13">
        <f>SUMPRODUCT(--('Game 1'!$B$2:$B$29=$B65),('Game 1'!BL$2:BL$29))+SUMPRODUCT(--('Game 2'!$B$2:$B$29=$B65),('Game 2'!BL$2:BL$29))+SUMPRODUCT(--('Game 3'!$B$2:$B$29=$B65),('Game 3'!BL$2:BL$29))+SUMPRODUCT(--('Game 4'!$B$2:$B$29=$B65),('Game 4'!BL$2:BL$29))+SUMPRODUCT(--('Game 5'!$B$2:$B$29=$B65),('Game 5'!BL$2:BL$29))</f>
        <v>0</v>
      </c>
      <c r="Q65" s="13">
        <f>SUMPRODUCT(--('Game 1'!$B$2:$B$29=$B65),('Game 1'!BM$2:BM$29))+SUMPRODUCT(--('Game 2'!$B$2:$B$29=$B65),('Game 2'!BM$2:BM$29))+SUMPRODUCT(--('Game 3'!$B$2:$B$29=$B65),('Game 3'!BM$2:BM$29))+SUMPRODUCT(--('Game 4'!$B$2:$B$29=$B65),('Game 4'!BM$2:BM$29))+SUMPRODUCT(--('Game 5'!$B$2:$B$29=$B65),('Game 5'!BM$2:BM$29))</f>
        <v>0</v>
      </c>
      <c r="R65" s="13">
        <f>SUMPRODUCT(--('Game 1'!$B$2:$B$29=$B65),('Game 1'!BN$2:BN$29))+SUMPRODUCT(--('Game 2'!$B$2:$B$29=$B65),('Game 2'!BN$2:BN$29))+SUMPRODUCT(--('Game 3'!$B$2:$B$29=$B65),('Game 3'!BN$2:BN$29))+SUMPRODUCT(--('Game 4'!$B$2:$B$29=$B65),('Game 4'!BN$2:BN$29))+SUMPRODUCT(--('Game 5'!$B$2:$B$29=$B65),('Game 5'!BN$2:BN$29))</f>
        <v>0</v>
      </c>
      <c r="S65" s="13">
        <f>SUMPRODUCT(--('Game 1'!$B$2:$B$29=$B65),('Game 1'!BO$2:BO$29))+SUMPRODUCT(--('Game 2'!$B$2:$B$29=$B65),('Game 2'!BO$2:BO$29))+SUMPRODUCT(--('Game 3'!$B$2:$B$29=$B65),('Game 3'!BO$2:BO$29))+SUMPRODUCT(--('Game 4'!$B$2:$B$29=$B65),('Game 4'!BO$2:BO$29))+SUMPRODUCT(--('Game 5'!$B$2:$B$29=$B65),('Game 5'!BO$2:BO$29))</f>
        <v>0</v>
      </c>
      <c r="T65" s="80" t="str">
        <f t="shared" si="21"/>
        <v/>
      </c>
      <c r="U65" s="80" t="str">
        <f t="shared" si="22"/>
        <v/>
      </c>
      <c r="V65" s="80" t="str">
        <f t="shared" si="23"/>
        <v/>
      </c>
      <c r="W65" s="3"/>
      <c r="X65" s="76">
        <f t="shared" si="18"/>
        <v>0</v>
      </c>
      <c r="Y65" s="76">
        <f t="shared" si="19"/>
        <v>0</v>
      </c>
      <c r="Z65" s="77">
        <f t="shared" si="20"/>
        <v>0</v>
      </c>
      <c r="AB65" s="7"/>
      <c r="AC65" s="74">
        <f>SUMPRODUCT(--('Game 1'!$BS$2:$BS$11=$AB65),('Game 1'!BW$2:BW$11))+SUMPRODUCT(--('Game 2'!$BS$2:$BS$11=$AB65),('Game 2'!BW$2:BW$11))+SUMPRODUCT(--('Game 3'!$BS$2:$BS$11=$AB65),('Game 3'!BW$2:BW$11))+SUMPRODUCT(--('Game 4'!$BS$2:$BS$11=$AB65),('Game 4'!BW$2:BW$11))+SUMPRODUCT(--('Game 5'!$BS$2:$BS$11=$AB65),('Game 5'!BW$2:BW$11))</f>
        <v>0</v>
      </c>
      <c r="AD65" s="74">
        <f>SUMPRODUCT(--('Game 1'!$BS$2:$BS$11=$AB65),('Game 1'!BX$2:BX$11))+SUMPRODUCT(--('Game 2'!$BS$2:$BS$11=$AB65),('Game 2'!BX$2:BX$11))+SUMPRODUCT(--('Game 3'!$BS$2:$BS$11=$AB65),('Game 3'!BX$2:BX$11))+SUMPRODUCT(--('Game 4'!$BS$2:$BS$11=$AB65),('Game 4'!BX$2:BX$11))+SUMPRODUCT(--('Game 5'!$BS$2:$BS$11=$AB65),('Game 5'!BX$2:BX$11))</f>
        <v>0</v>
      </c>
      <c r="AE65" s="74">
        <f>SUMPRODUCT(--('Game 1'!$BS$2:$BS$11=$AB65),('Game 1'!BY$2:BY$11))+SUMPRODUCT(--('Game 2'!$BS$2:$BS$11=$AB65),('Game 2'!BY$2:BY$11))+SUMPRODUCT(--('Game 3'!$BS$2:$BS$11=$AB65),('Game 3'!BY$2:BY$11))+SUMPRODUCT(--('Game 4'!$BS$2:$BS$11=$AB65),('Game 4'!BY$2:BY$11))+SUMPRODUCT(--('Game 5'!$BS$2:$BS$11=$AB65),('Game 5'!BY$2:BY$11))</f>
        <v>0</v>
      </c>
      <c r="AF65" s="74">
        <f>SUMPRODUCT(--('Game 1'!$BS$2:$BS$11=$AB65),('Game 1'!BZ$2:BZ$11))+SUMPRODUCT(--('Game 2'!$BS$2:$BS$11=$AB65),('Game 2'!BZ$2:BZ$11))+SUMPRODUCT(--('Game 3'!$BS$2:$BS$11=$AB65),('Game 3'!BZ$2:BZ$11))+SUMPRODUCT(--('Game 4'!$BS$2:$BS$11=$AB65),('Game 4'!BZ$2:BZ$11))+SUMPRODUCT(--('Game 5'!$BS$2:$BS$11=$AB65),('Game 5'!BZ$2:BZ$11))</f>
        <v>0</v>
      </c>
      <c r="AG65" s="74">
        <f>SUMPRODUCT(--('Game 1'!$BS$2:$BS$11=$AB65),('Game 1'!CA$2:CA$11))+SUMPRODUCT(--('Game 2'!$BS$2:$BS$11=$AB65),('Game 2'!CA$2:CA$11))+SUMPRODUCT(--('Game 3'!$BS$2:$BS$11=$AB65),('Game 3'!CA$2:CA$11))+SUMPRODUCT(--('Game 4'!$BS$2:$BS$11=$AB65),('Game 4'!CA$2:CA$11))+SUMPRODUCT(--('Game 5'!$BS$2:$BS$11=$AB65),('Game 5'!CA$2:CA$11))</f>
        <v>0</v>
      </c>
      <c r="AH65" s="74">
        <f>SUMPRODUCT(--('Game 1'!$BS$2:$BS$11=$AB65),('Game 1'!CB$2:CB$11))+SUMPRODUCT(--('Game 2'!$BS$2:$BS$11=$AB65),('Game 2'!CB$2:CB$11))+SUMPRODUCT(--('Game 3'!$BS$2:$BS$11=$AB65),('Game 3'!CB$2:CB$11))+SUMPRODUCT(--('Game 4'!$BS$2:$BS$11=$AB65),('Game 4'!CB$2:CB$11))+SUMPRODUCT(--('Game 5'!$BS$2:$BS$11=$AB65),('Game 5'!CB$2:CB$11))</f>
        <v>0</v>
      </c>
      <c r="AI65" s="74">
        <f>SUMPRODUCT(--('Game 1'!$BS$2:$BS$11=$AB65),('Game 1'!CC$2:CC$11))+SUMPRODUCT(--('Game 2'!$BS$2:$BS$11=$AB65),('Game 2'!CC$2:CC$11))+SUMPRODUCT(--('Game 3'!$BS$2:$BS$11=$AB65),('Game 3'!CC$2:CC$11))+SUMPRODUCT(--('Game 4'!$BS$2:$BS$11=$AB65),('Game 4'!CC$2:CC$11))+SUMPRODUCT(--('Game 5'!$BS$2:$BS$11=$AB65),('Game 5'!CC$2:CC$11))</f>
        <v>0</v>
      </c>
      <c r="AJ65" s="91">
        <f>SUMPRODUCT(--('Game 1'!$BS$2:$BS$11=$AB65),('Game 1'!CD$2:CD$11))+SUMPRODUCT(--('Game 2'!$BS$2:$BS$11=$AB65),('Game 2'!CD$2:CD$11))+SUMPRODUCT(--('Game 3'!$BS$2:$BS$11=$AB65),('Game 3'!CD$2:CD$11))+SUMPRODUCT(--('Game 4'!$BS$2:$BS$11=$AB65),('Game 4'!CD$2:CD$11))+SUMPRODUCT(--('Game 5'!$BS$2:$BS$11=$AB65),('Game 5'!CD$2:CD$11))</f>
        <v>0</v>
      </c>
      <c r="AK65" s="125">
        <f>SUMPRODUCT(--('Game 1'!$BS$2:$BS$11=$AB65),('Game 1'!CE$2:CE$11))+SUMPRODUCT(--('Game 2'!$BS$2:$BS$11=$AB65),('Game 2'!CE$2:CE$11))+SUMPRODUCT(--('Game 3'!$BS$2:$BS$11=$AB65),('Game 3'!CE$2:CE$11))+SUMPRODUCT(--('Game 4'!$BS$2:$BS$11=$AB65),('Game 4'!CE$2:CE$11))+SUMPRODUCT(--('Game 5'!$BS$2:$BS$11=$AB65),('Game 5'!CE$2:CE$11))</f>
        <v>0</v>
      </c>
      <c r="AL65" s="74">
        <f>SUMPRODUCT(--('Game 1'!$BS$2:$BS$11=$AB65),('Game 1'!CF$2:CF$11))+SUMPRODUCT(--('Game 2'!$BS$2:$BS$11=$AB65),('Game 2'!CF$2:CF$11))+SUMPRODUCT(--('Game 3'!$BS$2:$BS$11=$AB65),('Game 3'!CF$2:CF$11))+SUMPRODUCT(--('Game 4'!$BS$2:$BS$11=$AB65),('Game 4'!CF$2:CF$11))+SUMPRODUCT(--('Game 5'!$BS$2:$BS$11=$AB65),('Game 5'!CF$2:CF$11))</f>
        <v>0</v>
      </c>
      <c r="AM65" s="74">
        <f>SUMPRODUCT(--('Game 1'!$BS$2:$BS$11=$AB65),('Game 1'!CG$2:CG$11))+SUMPRODUCT(--('Game 2'!$BS$2:$BS$11=$AB65),('Game 2'!CG$2:CG$11))+SUMPRODUCT(--('Game 3'!$BS$2:$BS$11=$AB65),('Game 3'!CG$2:CG$11))+SUMPRODUCT(--('Game 4'!$BS$2:$BS$11=$AB65),('Game 4'!CG$2:CG$11))+SUMPRODUCT(--('Game 5'!$BS$2:$BS$11=$AB65),('Game 5'!CG$2:CG$11))</f>
        <v>0</v>
      </c>
      <c r="AN65" s="74">
        <f>SUMPRODUCT(--('Game 1'!$BS$2:$BS$11=$AB65),('Game 1'!CH$2:CH$11))+SUMPRODUCT(--('Game 2'!$BS$2:$BS$11=$AB65),('Game 2'!CH$2:CH$11))+SUMPRODUCT(--('Game 3'!$BS$2:$BS$11=$AB65),('Game 3'!CH$2:CH$11))+SUMPRODUCT(--('Game 4'!$BS$2:$BS$11=$AB65),('Game 4'!CH$2:CH$11))+SUMPRODUCT(--('Game 5'!$BS$2:$BS$11=$AB65),('Game 5'!CH$2:CH$11))</f>
        <v>0</v>
      </c>
      <c r="AO65" s="74">
        <f>SUMPRODUCT(--('Game 1'!$BS$2:$BS$11=$AB65),('Game 1'!CI$2:CI$11))+SUMPRODUCT(--('Game 2'!$BS$2:$BS$11=$AB65),('Game 2'!CI$2:CI$11))+SUMPRODUCT(--('Game 3'!$BS$2:$BS$11=$AB65),('Game 3'!CI$2:CI$11))+SUMPRODUCT(--('Game 4'!$BS$2:$BS$11=$AB65),('Game 4'!CI$2:CI$11))+SUMPRODUCT(--('Game 5'!$BS$2:$BS$11=$AB65),('Game 5'!CI$2:CI$11))</f>
        <v>0</v>
      </c>
      <c r="AP65" s="74">
        <f>SUMPRODUCT(--('Game 1'!$BS$2:$BS$11=$AB65),('Game 1'!CJ$2:CJ$11))+SUMPRODUCT(--('Game 2'!$BS$2:$BS$11=$AB65),('Game 2'!CJ$2:CJ$11))+SUMPRODUCT(--('Game 3'!$BS$2:$BS$11=$AB65),('Game 3'!CJ$2:CJ$11))+SUMPRODUCT(--('Game 4'!$BS$2:$BS$11=$AB65),('Game 4'!CJ$2:CJ$11))+SUMPRODUCT(--('Game 5'!$BS$2:$BS$11=$AB65),('Game 5'!CJ$2:CJ$11))</f>
        <v>0</v>
      </c>
      <c r="AQ65" s="74">
        <f>SUMPRODUCT(--('Game 1'!$BS$2:$BS$11=$AB65),('Game 1'!CK$2:CK$11))+SUMPRODUCT(--('Game 2'!$BS$2:$BS$11=$AB65),('Game 2'!CK$2:CK$11))+SUMPRODUCT(--('Game 3'!$BS$2:$BS$11=$AB65),('Game 3'!CK$2:CK$11))+SUMPRODUCT(--('Game 4'!$BS$2:$BS$11=$AB65),('Game 4'!CK$2:CK$11))+SUMPRODUCT(--('Game 5'!$BS$2:$BS$11=$AB65),('Game 5'!CK$2:CK$11))</f>
        <v>0</v>
      </c>
      <c r="AR65" s="74">
        <f>SUMPRODUCT(--('Game 1'!$BS$2:$BS$11=$AB65),('Game 1'!CL$2:CL$11))+SUMPRODUCT(--('Game 2'!$BS$2:$BS$11=$AB65),('Game 2'!CL$2:CL$11))+SUMPRODUCT(--('Game 3'!$BS$2:$BS$11=$AB65),('Game 3'!CL$2:CL$11))+SUMPRODUCT(--('Game 4'!$BS$2:$BS$11=$AB65),('Game 4'!CL$2:CL$11))+SUMPRODUCT(--('Game 5'!$BS$2:$BS$11=$AB65),('Game 5'!CL$2:CL$11))</f>
        <v>0</v>
      </c>
      <c r="AS65" s="74">
        <f>SUMPRODUCT(--('Game 1'!$BS$2:$BS$11=$AB65),('Game 1'!CM$2:CM$11))+SUMPRODUCT(--('Game 2'!$BS$2:$BS$11=$AB65),('Game 2'!CM$2:CM$11))+SUMPRODUCT(--('Game 3'!$BS$2:$BS$11=$AB65),('Game 3'!CM$2:CM$11))+SUMPRODUCT(--('Game 4'!$BS$2:$BS$11=$AB65),('Game 4'!CM$2:CM$11))+SUMPRODUCT(--('Game 5'!$BS$2:$BS$11=$AB65),('Game 5'!CM$2:CM$11))</f>
        <v>0</v>
      </c>
      <c r="AT65" s="74">
        <f>SUMPRODUCT(--('Game 1'!$BS$2:$BS$11=$AB65),('Game 1'!CN$2:CN$11))+SUMPRODUCT(--('Game 2'!$BS$2:$BS$11=$AB65),('Game 2'!CN$2:CN$11))+SUMPRODUCT(--('Game 3'!$BS$2:$BS$11=$AB65),('Game 3'!CN$2:CN$11))+SUMPRODUCT(--('Game 4'!$BS$2:$BS$11=$AB65),('Game 4'!CN$2:CN$11))+SUMPRODUCT(--('Game 5'!$BS$2:$BS$11=$AB65),('Game 5'!CN$2:CN$11))</f>
        <v>0</v>
      </c>
      <c r="AU65" s="87" t="str">
        <f t="shared" si="24"/>
        <v/>
      </c>
      <c r="AV65" s="87" t="str">
        <f t="shared" si="25"/>
        <v/>
      </c>
      <c r="AX65" s="191"/>
    </row>
    <row r="66" spans="2:50" ht="10.5" customHeight="1">
      <c r="B66" s="2"/>
      <c r="C66" s="13">
        <f>SUMPRODUCT(--('Game 1'!$B$2:$B$29=$B66),('Game 1'!AY$2:AY$29))+SUMPRODUCT(--('Game 2'!$B$2:$B$29=$B66),('Game 2'!AY$2:AY$29))+SUMPRODUCT(--('Game 3'!$B$2:$B$29=$B66),('Game 3'!AY$2:AY$29))+SUMPRODUCT(--('Game 4'!$B$2:$B$29=$B66),('Game 4'!AY$2:AY$29))+SUMPRODUCT(--('Game 5'!$B$2:$B$29=$B66),('Game 5'!AY$2:AY$29))</f>
        <v>0</v>
      </c>
      <c r="D66" s="13">
        <f>SUMPRODUCT(--('Game 1'!$B$2:$B$29=$B66),('Game 1'!AZ$2:AZ$29))+SUMPRODUCT(--('Game 2'!$B$2:$B$29=$B66),('Game 2'!AZ$2:AZ$29))+SUMPRODUCT(--('Game 3'!$B$2:$B$29=$B66),('Game 3'!AZ$2:AZ$29))+SUMPRODUCT(--('Game 4'!$B$2:$B$29=$B66),('Game 4'!AZ$2:AZ$29))+SUMPRODUCT(--('Game 5'!$B$2:$B$29=$B66),('Game 5'!AZ$2:AZ$29))</f>
        <v>0</v>
      </c>
      <c r="E66" s="13">
        <f>SUMPRODUCT(--('Game 1'!$B$2:$B$29=$B66),('Game 1'!BA$2:BA$29))+SUMPRODUCT(--('Game 2'!$B$2:$B$29=$B66),('Game 2'!BA$2:BA$29))+SUMPRODUCT(--('Game 3'!$B$2:$B$29=$B66),('Game 3'!BA$2:BA$29))+SUMPRODUCT(--('Game 4'!$B$2:$B$29=$B66),('Game 4'!BA$2:BA$29))+SUMPRODUCT(--('Game 5'!$B$2:$B$29=$B66),('Game 5'!BA$2:BA$29))</f>
        <v>0</v>
      </c>
      <c r="F66" s="13">
        <f>SUMPRODUCT(--('Game 1'!$B$2:$B$29=$B66),('Game 1'!BB$2:BB$29))+SUMPRODUCT(--('Game 2'!$B$2:$B$29=$B66),('Game 2'!BB$2:BB$29))+SUMPRODUCT(--('Game 3'!$B$2:$B$29=$B66),('Game 3'!BB$2:BB$29))+SUMPRODUCT(--('Game 4'!$B$2:$B$29=$B66),('Game 4'!BB$2:BB$29))+SUMPRODUCT(--('Game 5'!$B$2:$B$29=$B66),('Game 5'!BB$2:BB$29))</f>
        <v>0</v>
      </c>
      <c r="G66" s="13">
        <f>SUMPRODUCT(--('Game 1'!$B$2:$B$29=$B66),('Game 1'!BC$2:BC$29))+SUMPRODUCT(--('Game 2'!$B$2:$B$29=$B66),('Game 2'!BC$2:BC$29))+SUMPRODUCT(--('Game 3'!$B$2:$B$29=$B66),('Game 3'!BC$2:BC$29))+SUMPRODUCT(--('Game 4'!$B$2:$B$29=$B66),('Game 4'!BC$2:BC$29))+SUMPRODUCT(--('Game 5'!$B$2:$B$29=$B66),('Game 5'!BC$2:BC$29))</f>
        <v>0</v>
      </c>
      <c r="H66" s="13">
        <f>SUMPRODUCT(--('Game 1'!$B$2:$B$29=$B66),('Game 1'!BD$2:BD$29))+SUMPRODUCT(--('Game 2'!$B$2:$B$29=$B66),('Game 2'!BD$2:BD$29))+SUMPRODUCT(--('Game 3'!$B$2:$B$29=$B66),('Game 3'!BD$2:BD$29))+SUMPRODUCT(--('Game 4'!$B$2:$B$29=$B66),('Game 4'!BD$2:BD$29))+SUMPRODUCT(--('Game 5'!$B$2:$B$29=$B66),('Game 5'!BD$2:BD$29))</f>
        <v>0</v>
      </c>
      <c r="I66" s="13">
        <f>SUMPRODUCT(--('Game 1'!$B$2:$B$29=$B66),('Game 1'!BE$2:BE$29))+SUMPRODUCT(--('Game 2'!$B$2:$B$29=$B66),('Game 2'!BE$2:BE$29))+SUMPRODUCT(--('Game 3'!$B$2:$B$29=$B66),('Game 3'!BE$2:BE$29))+SUMPRODUCT(--('Game 4'!$B$2:$B$29=$B66),('Game 4'!BE$2:BE$29))+SUMPRODUCT(--('Game 5'!$B$2:$B$29=$B66),('Game 5'!BE$2:BE$29))</f>
        <v>0</v>
      </c>
      <c r="J66" s="89">
        <f>SUMPRODUCT(--('Game 1'!$B$2:$B$29=$B66),('Game 1'!BF$2:BF$29))+SUMPRODUCT(--('Game 2'!$B$2:$B$29=$B66),('Game 2'!BF$2:BF$29))+SUMPRODUCT(--('Game 3'!$B$2:$B$29=$B66),('Game 3'!BF$2:BF$29))+SUMPRODUCT(--('Game 4'!$B$2:$B$29=$B66),('Game 4'!BF$2:BF$29))+SUMPRODUCT(--('Game 5'!$B$2:$B$29=$B66),('Game 5'!BF$2:BF$29))</f>
        <v>0</v>
      </c>
      <c r="K66" s="13">
        <f>SUMPRODUCT(--('Game 1'!$B$2:$B$29=$B66),('Game 1'!BG$2:BG$29))+SUMPRODUCT(--('Game 2'!$B$2:$B$29=$B66),('Game 2'!BG$2:BG$29))+SUMPRODUCT(--('Game 3'!$B$2:$B$29=$B66),('Game 3'!BG$2:BG$29))+SUMPRODUCT(--('Game 4'!$B$2:$B$29=$B66),('Game 4'!BG$2:BG$29))+SUMPRODUCT(--('Game 5'!$B$2:$B$29=$B66),('Game 5'!BG$2:BG$29))</f>
        <v>0</v>
      </c>
      <c r="L66" s="13">
        <f>SUMPRODUCT(--('Game 1'!$B$2:$B$29=$B66),('Game 1'!BH$2:BH$29))+SUMPRODUCT(--('Game 2'!$B$2:$B$29=$B66),('Game 2'!BH$2:BH$29))+SUMPRODUCT(--('Game 3'!$B$2:$B$29=$B66),('Game 3'!BH$2:BH$29))+SUMPRODUCT(--('Game 4'!$B$2:$B$29=$B66),('Game 4'!BH$2:BH$29))+SUMPRODUCT(--('Game 5'!$B$2:$B$29=$B66),('Game 5'!BH$2:BH$29))</f>
        <v>0</v>
      </c>
      <c r="M66" s="13">
        <f>SUMPRODUCT(--('Game 1'!$B$2:$B$29=$B66),('Game 1'!BI$2:BI$29))+SUMPRODUCT(--('Game 2'!$B$2:$B$29=$B66),('Game 2'!BI$2:BI$29))+SUMPRODUCT(--('Game 3'!$B$2:$B$29=$B66),('Game 3'!BI$2:BI$29))+SUMPRODUCT(--('Game 4'!$B$2:$B$29=$B66),('Game 4'!BI$2:BI$29))+SUMPRODUCT(--('Game 5'!$B$2:$B$29=$B66),('Game 5'!BI$2:BI$29))</f>
        <v>0</v>
      </c>
      <c r="N66" s="13">
        <f>SUMPRODUCT(--('Game 1'!$B$2:$B$29=$B66),('Game 1'!BJ$2:BJ$29))+SUMPRODUCT(--('Game 2'!$B$2:$B$29=$B66),('Game 2'!BJ$2:BJ$29))+SUMPRODUCT(--('Game 3'!$B$2:$B$29=$B66),('Game 3'!BJ$2:BJ$29))+SUMPRODUCT(--('Game 4'!$B$2:$B$29=$B66),('Game 4'!BJ$2:BJ$29))+SUMPRODUCT(--('Game 5'!$B$2:$B$29=$B66),('Game 5'!BJ$2:BJ$29))</f>
        <v>0</v>
      </c>
      <c r="O66" s="13">
        <f>SUMPRODUCT(--('Game 1'!$B$2:$B$29=$B66),('Game 1'!BK$2:BK$29))+SUMPRODUCT(--('Game 2'!$B$2:$B$29=$B66),('Game 2'!BK$2:BK$29))+SUMPRODUCT(--('Game 3'!$B$2:$B$29=$B66),('Game 3'!BK$2:BK$29))+SUMPRODUCT(--('Game 4'!$B$2:$B$29=$B66),('Game 4'!BK$2:BK$29))+SUMPRODUCT(--('Game 5'!$B$2:$B$29=$B66),('Game 5'!BK$2:BK$29))</f>
        <v>0</v>
      </c>
      <c r="P66" s="13">
        <f>SUMPRODUCT(--('Game 1'!$B$2:$B$29=$B66),('Game 1'!BL$2:BL$29))+SUMPRODUCT(--('Game 2'!$B$2:$B$29=$B66),('Game 2'!BL$2:BL$29))+SUMPRODUCT(--('Game 3'!$B$2:$B$29=$B66),('Game 3'!BL$2:BL$29))+SUMPRODUCT(--('Game 4'!$B$2:$B$29=$B66),('Game 4'!BL$2:BL$29))+SUMPRODUCT(--('Game 5'!$B$2:$B$29=$B66),('Game 5'!BL$2:BL$29))</f>
        <v>0</v>
      </c>
      <c r="Q66" s="13">
        <f>SUMPRODUCT(--('Game 1'!$B$2:$B$29=$B66),('Game 1'!BM$2:BM$29))+SUMPRODUCT(--('Game 2'!$B$2:$B$29=$B66),('Game 2'!BM$2:BM$29))+SUMPRODUCT(--('Game 3'!$B$2:$B$29=$B66),('Game 3'!BM$2:BM$29))+SUMPRODUCT(--('Game 4'!$B$2:$B$29=$B66),('Game 4'!BM$2:BM$29))+SUMPRODUCT(--('Game 5'!$B$2:$B$29=$B66),('Game 5'!BM$2:BM$29))</f>
        <v>0</v>
      </c>
      <c r="R66" s="13">
        <f>SUMPRODUCT(--('Game 1'!$B$2:$B$29=$B66),('Game 1'!BN$2:BN$29))+SUMPRODUCT(--('Game 2'!$B$2:$B$29=$B66),('Game 2'!BN$2:BN$29))+SUMPRODUCT(--('Game 3'!$B$2:$B$29=$B66),('Game 3'!BN$2:BN$29))+SUMPRODUCT(--('Game 4'!$B$2:$B$29=$B66),('Game 4'!BN$2:BN$29))+SUMPRODUCT(--('Game 5'!$B$2:$B$29=$B66),('Game 5'!BN$2:BN$29))</f>
        <v>0</v>
      </c>
      <c r="S66" s="13">
        <f>SUMPRODUCT(--('Game 1'!$B$2:$B$29=$B66),('Game 1'!BO$2:BO$29))+SUMPRODUCT(--('Game 2'!$B$2:$B$29=$B66),('Game 2'!BO$2:BO$29))+SUMPRODUCT(--('Game 3'!$B$2:$B$29=$B66),('Game 3'!BO$2:BO$29))+SUMPRODUCT(--('Game 4'!$B$2:$B$29=$B66),('Game 4'!BO$2:BO$29))+SUMPRODUCT(--('Game 5'!$B$2:$B$29=$B66),('Game 5'!BO$2:BO$29))</f>
        <v>0</v>
      </c>
      <c r="T66" s="80" t="str">
        <f t="shared" si="21"/>
        <v/>
      </c>
      <c r="U66" s="80" t="str">
        <f t="shared" si="22"/>
        <v/>
      </c>
      <c r="V66" s="80" t="str">
        <f t="shared" si="23"/>
        <v/>
      </c>
      <c r="W66" s="3"/>
      <c r="X66" s="76">
        <f t="shared" si="18"/>
        <v>0</v>
      </c>
      <c r="Y66" s="76">
        <f t="shared" si="19"/>
        <v>0</v>
      </c>
      <c r="Z66" s="77">
        <f t="shared" si="20"/>
        <v>0</v>
      </c>
      <c r="AB66" s="7"/>
      <c r="AC66" s="74">
        <f>SUMPRODUCT(--('Game 1'!$BS$2:$BS$11=$AB66),('Game 1'!BW$2:BW$11))+SUMPRODUCT(--('Game 2'!$BS$2:$BS$11=$AB66),('Game 2'!BW$2:BW$11))+SUMPRODUCT(--('Game 3'!$BS$2:$BS$11=$AB66),('Game 3'!BW$2:BW$11))+SUMPRODUCT(--('Game 4'!$BS$2:$BS$11=$AB66),('Game 4'!BW$2:BW$11))+SUMPRODUCT(--('Game 5'!$BS$2:$BS$11=$AB66),('Game 5'!BW$2:BW$11))</f>
        <v>0</v>
      </c>
      <c r="AD66" s="74">
        <f>SUMPRODUCT(--('Game 1'!$BS$2:$BS$11=$AB66),('Game 1'!BX$2:BX$11))+SUMPRODUCT(--('Game 2'!$BS$2:$BS$11=$AB66),('Game 2'!BX$2:BX$11))+SUMPRODUCT(--('Game 3'!$BS$2:$BS$11=$AB66),('Game 3'!BX$2:BX$11))+SUMPRODUCT(--('Game 4'!$BS$2:$BS$11=$AB66),('Game 4'!BX$2:BX$11))+SUMPRODUCT(--('Game 5'!$BS$2:$BS$11=$AB66),('Game 5'!BX$2:BX$11))</f>
        <v>0</v>
      </c>
      <c r="AE66" s="74">
        <f>SUMPRODUCT(--('Game 1'!$BS$2:$BS$11=$AB66),('Game 1'!BY$2:BY$11))+SUMPRODUCT(--('Game 2'!$BS$2:$BS$11=$AB66),('Game 2'!BY$2:BY$11))+SUMPRODUCT(--('Game 3'!$BS$2:$BS$11=$AB66),('Game 3'!BY$2:BY$11))+SUMPRODUCT(--('Game 4'!$BS$2:$BS$11=$AB66),('Game 4'!BY$2:BY$11))+SUMPRODUCT(--('Game 5'!$BS$2:$BS$11=$AB66),('Game 5'!BY$2:BY$11))</f>
        <v>0</v>
      </c>
      <c r="AF66" s="74">
        <f>SUMPRODUCT(--('Game 1'!$BS$2:$BS$11=$AB66),('Game 1'!BZ$2:BZ$11))+SUMPRODUCT(--('Game 2'!$BS$2:$BS$11=$AB66),('Game 2'!BZ$2:BZ$11))+SUMPRODUCT(--('Game 3'!$BS$2:$BS$11=$AB66),('Game 3'!BZ$2:BZ$11))+SUMPRODUCT(--('Game 4'!$BS$2:$BS$11=$AB66),('Game 4'!BZ$2:BZ$11))+SUMPRODUCT(--('Game 5'!$BS$2:$BS$11=$AB66),('Game 5'!BZ$2:BZ$11))</f>
        <v>0</v>
      </c>
      <c r="AG66" s="74">
        <f>SUMPRODUCT(--('Game 1'!$BS$2:$BS$11=$AB66),('Game 1'!CA$2:CA$11))+SUMPRODUCT(--('Game 2'!$BS$2:$BS$11=$AB66),('Game 2'!CA$2:CA$11))+SUMPRODUCT(--('Game 3'!$BS$2:$BS$11=$AB66),('Game 3'!CA$2:CA$11))+SUMPRODUCT(--('Game 4'!$BS$2:$BS$11=$AB66),('Game 4'!CA$2:CA$11))+SUMPRODUCT(--('Game 5'!$BS$2:$BS$11=$AB66),('Game 5'!CA$2:CA$11))</f>
        <v>0</v>
      </c>
      <c r="AH66" s="74">
        <f>SUMPRODUCT(--('Game 1'!$BS$2:$BS$11=$AB66),('Game 1'!CB$2:CB$11))+SUMPRODUCT(--('Game 2'!$BS$2:$BS$11=$AB66),('Game 2'!CB$2:CB$11))+SUMPRODUCT(--('Game 3'!$BS$2:$BS$11=$AB66),('Game 3'!CB$2:CB$11))+SUMPRODUCT(--('Game 4'!$BS$2:$BS$11=$AB66),('Game 4'!CB$2:CB$11))+SUMPRODUCT(--('Game 5'!$BS$2:$BS$11=$AB66),('Game 5'!CB$2:CB$11))</f>
        <v>0</v>
      </c>
      <c r="AI66" s="74">
        <f>SUMPRODUCT(--('Game 1'!$BS$2:$BS$11=$AB66),('Game 1'!CC$2:CC$11))+SUMPRODUCT(--('Game 2'!$BS$2:$BS$11=$AB66),('Game 2'!CC$2:CC$11))+SUMPRODUCT(--('Game 3'!$BS$2:$BS$11=$AB66),('Game 3'!CC$2:CC$11))+SUMPRODUCT(--('Game 4'!$BS$2:$BS$11=$AB66),('Game 4'!CC$2:CC$11))+SUMPRODUCT(--('Game 5'!$BS$2:$BS$11=$AB66),('Game 5'!CC$2:CC$11))</f>
        <v>0</v>
      </c>
      <c r="AJ66" s="91">
        <f>SUMPRODUCT(--('Game 1'!$BS$2:$BS$11=$AB66),('Game 1'!CD$2:CD$11))+SUMPRODUCT(--('Game 2'!$BS$2:$BS$11=$AB66),('Game 2'!CD$2:CD$11))+SUMPRODUCT(--('Game 3'!$BS$2:$BS$11=$AB66),('Game 3'!CD$2:CD$11))+SUMPRODUCT(--('Game 4'!$BS$2:$BS$11=$AB66),('Game 4'!CD$2:CD$11))+SUMPRODUCT(--('Game 5'!$BS$2:$BS$11=$AB66),('Game 5'!CD$2:CD$11))</f>
        <v>0</v>
      </c>
      <c r="AK66" s="125">
        <f>SUMPRODUCT(--('Game 1'!$BS$2:$BS$11=$AB66),('Game 1'!CE$2:CE$11))+SUMPRODUCT(--('Game 2'!$BS$2:$BS$11=$AB66),('Game 2'!CE$2:CE$11))+SUMPRODUCT(--('Game 3'!$BS$2:$BS$11=$AB66),('Game 3'!CE$2:CE$11))+SUMPRODUCT(--('Game 4'!$BS$2:$BS$11=$AB66),('Game 4'!CE$2:CE$11))+SUMPRODUCT(--('Game 5'!$BS$2:$BS$11=$AB66),('Game 5'!CE$2:CE$11))</f>
        <v>0</v>
      </c>
      <c r="AL66" s="74">
        <f>SUMPRODUCT(--('Game 1'!$BS$2:$BS$11=$AB66),('Game 1'!CF$2:CF$11))+SUMPRODUCT(--('Game 2'!$BS$2:$BS$11=$AB66),('Game 2'!CF$2:CF$11))+SUMPRODUCT(--('Game 3'!$BS$2:$BS$11=$AB66),('Game 3'!CF$2:CF$11))+SUMPRODUCT(--('Game 4'!$BS$2:$BS$11=$AB66),('Game 4'!CF$2:CF$11))+SUMPRODUCT(--('Game 5'!$BS$2:$BS$11=$AB66),('Game 5'!CF$2:CF$11))</f>
        <v>0</v>
      </c>
      <c r="AM66" s="74">
        <f>SUMPRODUCT(--('Game 1'!$BS$2:$BS$11=$AB66),('Game 1'!CG$2:CG$11))+SUMPRODUCT(--('Game 2'!$BS$2:$BS$11=$AB66),('Game 2'!CG$2:CG$11))+SUMPRODUCT(--('Game 3'!$BS$2:$BS$11=$AB66),('Game 3'!CG$2:CG$11))+SUMPRODUCT(--('Game 4'!$BS$2:$BS$11=$AB66),('Game 4'!CG$2:CG$11))+SUMPRODUCT(--('Game 5'!$BS$2:$BS$11=$AB66),('Game 5'!CG$2:CG$11))</f>
        <v>0</v>
      </c>
      <c r="AN66" s="74">
        <f>SUMPRODUCT(--('Game 1'!$BS$2:$BS$11=$AB66),('Game 1'!CH$2:CH$11))+SUMPRODUCT(--('Game 2'!$BS$2:$BS$11=$AB66),('Game 2'!CH$2:CH$11))+SUMPRODUCT(--('Game 3'!$BS$2:$BS$11=$AB66),('Game 3'!CH$2:CH$11))+SUMPRODUCT(--('Game 4'!$BS$2:$BS$11=$AB66),('Game 4'!CH$2:CH$11))+SUMPRODUCT(--('Game 5'!$BS$2:$BS$11=$AB66),('Game 5'!CH$2:CH$11))</f>
        <v>0</v>
      </c>
      <c r="AO66" s="74">
        <f>SUMPRODUCT(--('Game 1'!$BS$2:$BS$11=$AB66),('Game 1'!CI$2:CI$11))+SUMPRODUCT(--('Game 2'!$BS$2:$BS$11=$AB66),('Game 2'!CI$2:CI$11))+SUMPRODUCT(--('Game 3'!$BS$2:$BS$11=$AB66),('Game 3'!CI$2:CI$11))+SUMPRODUCT(--('Game 4'!$BS$2:$BS$11=$AB66),('Game 4'!CI$2:CI$11))+SUMPRODUCT(--('Game 5'!$BS$2:$BS$11=$AB66),('Game 5'!CI$2:CI$11))</f>
        <v>0</v>
      </c>
      <c r="AP66" s="74">
        <f>SUMPRODUCT(--('Game 1'!$BS$2:$BS$11=$AB66),('Game 1'!CJ$2:CJ$11))+SUMPRODUCT(--('Game 2'!$BS$2:$BS$11=$AB66),('Game 2'!CJ$2:CJ$11))+SUMPRODUCT(--('Game 3'!$BS$2:$BS$11=$AB66),('Game 3'!CJ$2:CJ$11))+SUMPRODUCT(--('Game 4'!$BS$2:$BS$11=$AB66),('Game 4'!CJ$2:CJ$11))+SUMPRODUCT(--('Game 5'!$BS$2:$BS$11=$AB66),('Game 5'!CJ$2:CJ$11))</f>
        <v>0</v>
      </c>
      <c r="AQ66" s="74">
        <f>SUMPRODUCT(--('Game 1'!$BS$2:$BS$11=$AB66),('Game 1'!CK$2:CK$11))+SUMPRODUCT(--('Game 2'!$BS$2:$BS$11=$AB66),('Game 2'!CK$2:CK$11))+SUMPRODUCT(--('Game 3'!$BS$2:$BS$11=$AB66),('Game 3'!CK$2:CK$11))+SUMPRODUCT(--('Game 4'!$BS$2:$BS$11=$AB66),('Game 4'!CK$2:CK$11))+SUMPRODUCT(--('Game 5'!$BS$2:$BS$11=$AB66),('Game 5'!CK$2:CK$11))</f>
        <v>0</v>
      </c>
      <c r="AR66" s="74">
        <f>SUMPRODUCT(--('Game 1'!$BS$2:$BS$11=$AB66),('Game 1'!CL$2:CL$11))+SUMPRODUCT(--('Game 2'!$BS$2:$BS$11=$AB66),('Game 2'!CL$2:CL$11))+SUMPRODUCT(--('Game 3'!$BS$2:$BS$11=$AB66),('Game 3'!CL$2:CL$11))+SUMPRODUCT(--('Game 4'!$BS$2:$BS$11=$AB66),('Game 4'!CL$2:CL$11))+SUMPRODUCT(--('Game 5'!$BS$2:$BS$11=$AB66),('Game 5'!CL$2:CL$11))</f>
        <v>0</v>
      </c>
      <c r="AS66" s="74">
        <f>SUMPRODUCT(--('Game 1'!$BS$2:$BS$11=$AB66),('Game 1'!CM$2:CM$11))+SUMPRODUCT(--('Game 2'!$BS$2:$BS$11=$AB66),('Game 2'!CM$2:CM$11))+SUMPRODUCT(--('Game 3'!$BS$2:$BS$11=$AB66),('Game 3'!CM$2:CM$11))+SUMPRODUCT(--('Game 4'!$BS$2:$BS$11=$AB66),('Game 4'!CM$2:CM$11))+SUMPRODUCT(--('Game 5'!$BS$2:$BS$11=$AB66),('Game 5'!CM$2:CM$11))</f>
        <v>0</v>
      </c>
      <c r="AT66" s="74">
        <f>SUMPRODUCT(--('Game 1'!$BS$2:$BS$11=$AB66),('Game 1'!CN$2:CN$11))+SUMPRODUCT(--('Game 2'!$BS$2:$BS$11=$AB66),('Game 2'!CN$2:CN$11))+SUMPRODUCT(--('Game 3'!$BS$2:$BS$11=$AB66),('Game 3'!CN$2:CN$11))+SUMPRODUCT(--('Game 4'!$BS$2:$BS$11=$AB66),('Game 4'!CN$2:CN$11))+SUMPRODUCT(--('Game 5'!$BS$2:$BS$11=$AB66),('Game 5'!CN$2:CN$11))</f>
        <v>0</v>
      </c>
      <c r="AU66" s="87" t="str">
        <f t="shared" si="24"/>
        <v/>
      </c>
      <c r="AV66" s="87" t="str">
        <f t="shared" si="25"/>
        <v/>
      </c>
      <c r="AX66" s="191"/>
    </row>
    <row r="67" spans="2:50" ht="10.5" customHeight="1">
      <c r="B67" s="2"/>
      <c r="C67" s="13">
        <f>SUMPRODUCT(--('Game 1'!$B$2:$B$29=$B67),('Game 1'!AY$2:AY$29))+SUMPRODUCT(--('Game 2'!$B$2:$B$29=$B67),('Game 2'!AY$2:AY$29))+SUMPRODUCT(--('Game 3'!$B$2:$B$29=$B67),('Game 3'!AY$2:AY$29))+SUMPRODUCT(--('Game 4'!$B$2:$B$29=$B67),('Game 4'!AY$2:AY$29))+SUMPRODUCT(--('Game 5'!$B$2:$B$29=$B67),('Game 5'!AY$2:AY$29))</f>
        <v>0</v>
      </c>
      <c r="D67" s="13">
        <f>SUMPRODUCT(--('Game 1'!$B$2:$B$29=$B67),('Game 1'!AZ$2:AZ$29))+SUMPRODUCT(--('Game 2'!$B$2:$B$29=$B67),('Game 2'!AZ$2:AZ$29))+SUMPRODUCT(--('Game 3'!$B$2:$B$29=$B67),('Game 3'!AZ$2:AZ$29))+SUMPRODUCT(--('Game 4'!$B$2:$B$29=$B67),('Game 4'!AZ$2:AZ$29))+SUMPRODUCT(--('Game 5'!$B$2:$B$29=$B67),('Game 5'!AZ$2:AZ$29))</f>
        <v>0</v>
      </c>
      <c r="E67" s="13">
        <f>SUMPRODUCT(--('Game 1'!$B$2:$B$29=$B67),('Game 1'!BA$2:BA$29))+SUMPRODUCT(--('Game 2'!$B$2:$B$29=$B67),('Game 2'!BA$2:BA$29))+SUMPRODUCT(--('Game 3'!$B$2:$B$29=$B67),('Game 3'!BA$2:BA$29))+SUMPRODUCT(--('Game 4'!$B$2:$B$29=$B67),('Game 4'!BA$2:BA$29))+SUMPRODUCT(--('Game 5'!$B$2:$B$29=$B67),('Game 5'!BA$2:BA$29))</f>
        <v>0</v>
      </c>
      <c r="F67" s="13">
        <f>SUMPRODUCT(--('Game 1'!$B$2:$B$29=$B67),('Game 1'!BB$2:BB$29))+SUMPRODUCT(--('Game 2'!$B$2:$B$29=$B67),('Game 2'!BB$2:BB$29))+SUMPRODUCT(--('Game 3'!$B$2:$B$29=$B67),('Game 3'!BB$2:BB$29))+SUMPRODUCT(--('Game 4'!$B$2:$B$29=$B67),('Game 4'!BB$2:BB$29))+SUMPRODUCT(--('Game 5'!$B$2:$B$29=$B67),('Game 5'!BB$2:BB$29))</f>
        <v>0</v>
      </c>
      <c r="G67" s="13">
        <f>SUMPRODUCT(--('Game 1'!$B$2:$B$29=$B67),('Game 1'!BC$2:BC$29))+SUMPRODUCT(--('Game 2'!$B$2:$B$29=$B67),('Game 2'!BC$2:BC$29))+SUMPRODUCT(--('Game 3'!$B$2:$B$29=$B67),('Game 3'!BC$2:BC$29))+SUMPRODUCT(--('Game 4'!$B$2:$B$29=$B67),('Game 4'!BC$2:BC$29))+SUMPRODUCT(--('Game 5'!$B$2:$B$29=$B67),('Game 5'!BC$2:BC$29))</f>
        <v>0</v>
      </c>
      <c r="H67" s="13">
        <f>SUMPRODUCT(--('Game 1'!$B$2:$B$29=$B67),('Game 1'!BD$2:BD$29))+SUMPRODUCT(--('Game 2'!$B$2:$B$29=$B67),('Game 2'!BD$2:BD$29))+SUMPRODUCT(--('Game 3'!$B$2:$B$29=$B67),('Game 3'!BD$2:BD$29))+SUMPRODUCT(--('Game 4'!$B$2:$B$29=$B67),('Game 4'!BD$2:BD$29))+SUMPRODUCT(--('Game 5'!$B$2:$B$29=$B67),('Game 5'!BD$2:BD$29))</f>
        <v>0</v>
      </c>
      <c r="I67" s="13">
        <f>SUMPRODUCT(--('Game 1'!$B$2:$B$29=$B67),('Game 1'!BE$2:BE$29))+SUMPRODUCT(--('Game 2'!$B$2:$B$29=$B67),('Game 2'!BE$2:BE$29))+SUMPRODUCT(--('Game 3'!$B$2:$B$29=$B67),('Game 3'!BE$2:BE$29))+SUMPRODUCT(--('Game 4'!$B$2:$B$29=$B67),('Game 4'!BE$2:BE$29))+SUMPRODUCT(--('Game 5'!$B$2:$B$29=$B67),('Game 5'!BE$2:BE$29))</f>
        <v>0</v>
      </c>
      <c r="J67" s="89">
        <f>SUMPRODUCT(--('Game 1'!$B$2:$B$29=$B67),('Game 1'!BF$2:BF$29))+SUMPRODUCT(--('Game 2'!$B$2:$B$29=$B67),('Game 2'!BF$2:BF$29))+SUMPRODUCT(--('Game 3'!$B$2:$B$29=$B67),('Game 3'!BF$2:BF$29))+SUMPRODUCT(--('Game 4'!$B$2:$B$29=$B67),('Game 4'!BF$2:BF$29))+SUMPRODUCT(--('Game 5'!$B$2:$B$29=$B67),('Game 5'!BF$2:BF$29))</f>
        <v>0</v>
      </c>
      <c r="K67" s="13">
        <f>SUMPRODUCT(--('Game 1'!$B$2:$B$29=$B67),('Game 1'!BG$2:BG$29))+SUMPRODUCT(--('Game 2'!$B$2:$B$29=$B67),('Game 2'!BG$2:BG$29))+SUMPRODUCT(--('Game 3'!$B$2:$B$29=$B67),('Game 3'!BG$2:BG$29))+SUMPRODUCT(--('Game 4'!$B$2:$B$29=$B67),('Game 4'!BG$2:BG$29))+SUMPRODUCT(--('Game 5'!$B$2:$B$29=$B67),('Game 5'!BG$2:BG$29))</f>
        <v>0</v>
      </c>
      <c r="L67" s="13">
        <f>SUMPRODUCT(--('Game 1'!$B$2:$B$29=$B67),('Game 1'!BH$2:BH$29))+SUMPRODUCT(--('Game 2'!$B$2:$B$29=$B67),('Game 2'!BH$2:BH$29))+SUMPRODUCT(--('Game 3'!$B$2:$B$29=$B67),('Game 3'!BH$2:BH$29))+SUMPRODUCT(--('Game 4'!$B$2:$B$29=$B67),('Game 4'!BH$2:BH$29))+SUMPRODUCT(--('Game 5'!$B$2:$B$29=$B67),('Game 5'!BH$2:BH$29))</f>
        <v>0</v>
      </c>
      <c r="M67" s="13">
        <f>SUMPRODUCT(--('Game 1'!$B$2:$B$29=$B67),('Game 1'!BI$2:BI$29))+SUMPRODUCT(--('Game 2'!$B$2:$B$29=$B67),('Game 2'!BI$2:BI$29))+SUMPRODUCT(--('Game 3'!$B$2:$B$29=$B67),('Game 3'!BI$2:BI$29))+SUMPRODUCT(--('Game 4'!$B$2:$B$29=$B67),('Game 4'!BI$2:BI$29))+SUMPRODUCT(--('Game 5'!$B$2:$B$29=$B67),('Game 5'!BI$2:BI$29))</f>
        <v>0</v>
      </c>
      <c r="N67" s="13">
        <f>SUMPRODUCT(--('Game 1'!$B$2:$B$29=$B67),('Game 1'!BJ$2:BJ$29))+SUMPRODUCT(--('Game 2'!$B$2:$B$29=$B67),('Game 2'!BJ$2:BJ$29))+SUMPRODUCT(--('Game 3'!$B$2:$B$29=$B67),('Game 3'!BJ$2:BJ$29))+SUMPRODUCT(--('Game 4'!$B$2:$B$29=$B67),('Game 4'!BJ$2:BJ$29))+SUMPRODUCT(--('Game 5'!$B$2:$B$29=$B67),('Game 5'!BJ$2:BJ$29))</f>
        <v>0</v>
      </c>
      <c r="O67" s="13">
        <f>SUMPRODUCT(--('Game 1'!$B$2:$B$29=$B67),('Game 1'!BK$2:BK$29))+SUMPRODUCT(--('Game 2'!$B$2:$B$29=$B67),('Game 2'!BK$2:BK$29))+SUMPRODUCT(--('Game 3'!$B$2:$B$29=$B67),('Game 3'!BK$2:BK$29))+SUMPRODUCT(--('Game 4'!$B$2:$B$29=$B67),('Game 4'!BK$2:BK$29))+SUMPRODUCT(--('Game 5'!$B$2:$B$29=$B67),('Game 5'!BK$2:BK$29))</f>
        <v>0</v>
      </c>
      <c r="P67" s="13">
        <f>SUMPRODUCT(--('Game 1'!$B$2:$B$29=$B67),('Game 1'!BL$2:BL$29))+SUMPRODUCT(--('Game 2'!$B$2:$B$29=$B67),('Game 2'!BL$2:BL$29))+SUMPRODUCT(--('Game 3'!$B$2:$B$29=$B67),('Game 3'!BL$2:BL$29))+SUMPRODUCT(--('Game 4'!$B$2:$B$29=$B67),('Game 4'!BL$2:BL$29))+SUMPRODUCT(--('Game 5'!$B$2:$B$29=$B67),('Game 5'!BL$2:BL$29))</f>
        <v>0</v>
      </c>
      <c r="Q67" s="13">
        <f>SUMPRODUCT(--('Game 1'!$B$2:$B$29=$B67),('Game 1'!BM$2:BM$29))+SUMPRODUCT(--('Game 2'!$B$2:$B$29=$B67),('Game 2'!BM$2:BM$29))+SUMPRODUCT(--('Game 3'!$B$2:$B$29=$B67),('Game 3'!BM$2:BM$29))+SUMPRODUCT(--('Game 4'!$B$2:$B$29=$B67),('Game 4'!BM$2:BM$29))+SUMPRODUCT(--('Game 5'!$B$2:$B$29=$B67),('Game 5'!BM$2:BM$29))</f>
        <v>0</v>
      </c>
      <c r="R67" s="13">
        <f>SUMPRODUCT(--('Game 1'!$B$2:$B$29=$B67),('Game 1'!BN$2:BN$29))+SUMPRODUCT(--('Game 2'!$B$2:$B$29=$B67),('Game 2'!BN$2:BN$29))+SUMPRODUCT(--('Game 3'!$B$2:$B$29=$B67),('Game 3'!BN$2:BN$29))+SUMPRODUCT(--('Game 4'!$B$2:$B$29=$B67),('Game 4'!BN$2:BN$29))+SUMPRODUCT(--('Game 5'!$B$2:$B$29=$B67),('Game 5'!BN$2:BN$29))</f>
        <v>0</v>
      </c>
      <c r="S67" s="13">
        <f>SUMPRODUCT(--('Game 1'!$B$2:$B$29=$B67),('Game 1'!BO$2:BO$29))+SUMPRODUCT(--('Game 2'!$B$2:$B$29=$B67),('Game 2'!BO$2:BO$29))+SUMPRODUCT(--('Game 3'!$B$2:$B$29=$B67),('Game 3'!BO$2:BO$29))+SUMPRODUCT(--('Game 4'!$B$2:$B$29=$B67),('Game 4'!BO$2:BO$29))+SUMPRODUCT(--('Game 5'!$B$2:$B$29=$B67),('Game 5'!BO$2:BO$29))</f>
        <v>0</v>
      </c>
      <c r="T67" s="80" t="str">
        <f t="shared" si="21"/>
        <v/>
      </c>
      <c r="U67" s="80" t="str">
        <f t="shared" si="22"/>
        <v/>
      </c>
      <c r="V67" s="80" t="str">
        <f t="shared" si="23"/>
        <v/>
      </c>
      <c r="W67" s="3"/>
      <c r="X67" s="76">
        <f t="shared" si="18"/>
        <v>0</v>
      </c>
      <c r="Y67" s="76">
        <f t="shared" si="19"/>
        <v>0</v>
      </c>
      <c r="Z67" s="77">
        <f t="shared" si="20"/>
        <v>0</v>
      </c>
      <c r="AB67" s="7"/>
      <c r="AC67" s="74">
        <f>SUMPRODUCT(--('Game 1'!$BS$2:$BS$11=$AB67),('Game 1'!BW$2:BW$11))+SUMPRODUCT(--('Game 2'!$BS$2:$BS$11=$AB67),('Game 2'!BW$2:BW$11))+SUMPRODUCT(--('Game 3'!$BS$2:$BS$11=$AB67),('Game 3'!BW$2:BW$11))+SUMPRODUCT(--('Game 4'!$BS$2:$BS$11=$AB67),('Game 4'!BW$2:BW$11))+SUMPRODUCT(--('Game 5'!$BS$2:$BS$11=$AB67),('Game 5'!BW$2:BW$11))</f>
        <v>0</v>
      </c>
      <c r="AD67" s="74">
        <f>SUMPRODUCT(--('Game 1'!$BS$2:$BS$11=$AB67),('Game 1'!BX$2:BX$11))+SUMPRODUCT(--('Game 2'!$BS$2:$BS$11=$AB67),('Game 2'!BX$2:BX$11))+SUMPRODUCT(--('Game 3'!$BS$2:$BS$11=$AB67),('Game 3'!BX$2:BX$11))+SUMPRODUCT(--('Game 4'!$BS$2:$BS$11=$AB67),('Game 4'!BX$2:BX$11))+SUMPRODUCT(--('Game 5'!$BS$2:$BS$11=$AB67),('Game 5'!BX$2:BX$11))</f>
        <v>0</v>
      </c>
      <c r="AE67" s="74">
        <f>SUMPRODUCT(--('Game 1'!$BS$2:$BS$11=$AB67),('Game 1'!BY$2:BY$11))+SUMPRODUCT(--('Game 2'!$BS$2:$BS$11=$AB67),('Game 2'!BY$2:BY$11))+SUMPRODUCT(--('Game 3'!$BS$2:$BS$11=$AB67),('Game 3'!BY$2:BY$11))+SUMPRODUCT(--('Game 4'!$BS$2:$BS$11=$AB67),('Game 4'!BY$2:BY$11))+SUMPRODUCT(--('Game 5'!$BS$2:$BS$11=$AB67),('Game 5'!BY$2:BY$11))</f>
        <v>0</v>
      </c>
      <c r="AF67" s="74">
        <f>SUMPRODUCT(--('Game 1'!$BS$2:$BS$11=$AB67),('Game 1'!BZ$2:BZ$11))+SUMPRODUCT(--('Game 2'!$BS$2:$BS$11=$AB67),('Game 2'!BZ$2:BZ$11))+SUMPRODUCT(--('Game 3'!$BS$2:$BS$11=$AB67),('Game 3'!BZ$2:BZ$11))+SUMPRODUCT(--('Game 4'!$BS$2:$BS$11=$AB67),('Game 4'!BZ$2:BZ$11))+SUMPRODUCT(--('Game 5'!$BS$2:$BS$11=$AB67),('Game 5'!BZ$2:BZ$11))</f>
        <v>0</v>
      </c>
      <c r="AG67" s="74">
        <f>SUMPRODUCT(--('Game 1'!$BS$2:$BS$11=$AB67),('Game 1'!CA$2:CA$11))+SUMPRODUCT(--('Game 2'!$BS$2:$BS$11=$AB67),('Game 2'!CA$2:CA$11))+SUMPRODUCT(--('Game 3'!$BS$2:$BS$11=$AB67),('Game 3'!CA$2:CA$11))+SUMPRODUCT(--('Game 4'!$BS$2:$BS$11=$AB67),('Game 4'!CA$2:CA$11))+SUMPRODUCT(--('Game 5'!$BS$2:$BS$11=$AB67),('Game 5'!CA$2:CA$11))</f>
        <v>0</v>
      </c>
      <c r="AH67" s="74">
        <f>SUMPRODUCT(--('Game 1'!$BS$2:$BS$11=$AB67),('Game 1'!CB$2:CB$11))+SUMPRODUCT(--('Game 2'!$BS$2:$BS$11=$AB67),('Game 2'!CB$2:CB$11))+SUMPRODUCT(--('Game 3'!$BS$2:$BS$11=$AB67),('Game 3'!CB$2:CB$11))+SUMPRODUCT(--('Game 4'!$BS$2:$BS$11=$AB67),('Game 4'!CB$2:CB$11))+SUMPRODUCT(--('Game 5'!$BS$2:$BS$11=$AB67),('Game 5'!CB$2:CB$11))</f>
        <v>0</v>
      </c>
      <c r="AI67" s="74">
        <f>SUMPRODUCT(--('Game 1'!$BS$2:$BS$11=$AB67),('Game 1'!CC$2:CC$11))+SUMPRODUCT(--('Game 2'!$BS$2:$BS$11=$AB67),('Game 2'!CC$2:CC$11))+SUMPRODUCT(--('Game 3'!$BS$2:$BS$11=$AB67),('Game 3'!CC$2:CC$11))+SUMPRODUCT(--('Game 4'!$BS$2:$BS$11=$AB67),('Game 4'!CC$2:CC$11))+SUMPRODUCT(--('Game 5'!$BS$2:$BS$11=$AB67),('Game 5'!CC$2:CC$11))</f>
        <v>0</v>
      </c>
      <c r="AJ67" s="91">
        <f>SUMPRODUCT(--('Game 1'!$BS$2:$BS$11=$AB67),('Game 1'!CD$2:CD$11))+SUMPRODUCT(--('Game 2'!$BS$2:$BS$11=$AB67),('Game 2'!CD$2:CD$11))+SUMPRODUCT(--('Game 3'!$BS$2:$BS$11=$AB67),('Game 3'!CD$2:CD$11))+SUMPRODUCT(--('Game 4'!$BS$2:$BS$11=$AB67),('Game 4'!CD$2:CD$11))+SUMPRODUCT(--('Game 5'!$BS$2:$BS$11=$AB67),('Game 5'!CD$2:CD$11))</f>
        <v>0</v>
      </c>
      <c r="AK67" s="125">
        <f>SUMPRODUCT(--('Game 1'!$BS$2:$BS$11=$AB67),('Game 1'!CE$2:CE$11))+SUMPRODUCT(--('Game 2'!$BS$2:$BS$11=$AB67),('Game 2'!CE$2:CE$11))+SUMPRODUCT(--('Game 3'!$BS$2:$BS$11=$AB67),('Game 3'!CE$2:CE$11))+SUMPRODUCT(--('Game 4'!$BS$2:$BS$11=$AB67),('Game 4'!CE$2:CE$11))+SUMPRODUCT(--('Game 5'!$BS$2:$BS$11=$AB67),('Game 5'!CE$2:CE$11))</f>
        <v>0</v>
      </c>
      <c r="AL67" s="74">
        <f>SUMPRODUCT(--('Game 1'!$BS$2:$BS$11=$AB67),('Game 1'!CF$2:CF$11))+SUMPRODUCT(--('Game 2'!$BS$2:$BS$11=$AB67),('Game 2'!CF$2:CF$11))+SUMPRODUCT(--('Game 3'!$BS$2:$BS$11=$AB67),('Game 3'!CF$2:CF$11))+SUMPRODUCT(--('Game 4'!$BS$2:$BS$11=$AB67),('Game 4'!CF$2:CF$11))+SUMPRODUCT(--('Game 5'!$BS$2:$BS$11=$AB67),('Game 5'!CF$2:CF$11))</f>
        <v>0</v>
      </c>
      <c r="AM67" s="74">
        <f>SUMPRODUCT(--('Game 1'!$BS$2:$BS$11=$AB67),('Game 1'!CG$2:CG$11))+SUMPRODUCT(--('Game 2'!$BS$2:$BS$11=$AB67),('Game 2'!CG$2:CG$11))+SUMPRODUCT(--('Game 3'!$BS$2:$BS$11=$AB67),('Game 3'!CG$2:CG$11))+SUMPRODUCT(--('Game 4'!$BS$2:$BS$11=$AB67),('Game 4'!CG$2:CG$11))+SUMPRODUCT(--('Game 5'!$BS$2:$BS$11=$AB67),('Game 5'!CG$2:CG$11))</f>
        <v>0</v>
      </c>
      <c r="AN67" s="74">
        <f>SUMPRODUCT(--('Game 1'!$BS$2:$BS$11=$AB67),('Game 1'!CH$2:CH$11))+SUMPRODUCT(--('Game 2'!$BS$2:$BS$11=$AB67),('Game 2'!CH$2:CH$11))+SUMPRODUCT(--('Game 3'!$BS$2:$BS$11=$AB67),('Game 3'!CH$2:CH$11))+SUMPRODUCT(--('Game 4'!$BS$2:$BS$11=$AB67),('Game 4'!CH$2:CH$11))+SUMPRODUCT(--('Game 5'!$BS$2:$BS$11=$AB67),('Game 5'!CH$2:CH$11))</f>
        <v>0</v>
      </c>
      <c r="AO67" s="74">
        <f>SUMPRODUCT(--('Game 1'!$BS$2:$BS$11=$AB67),('Game 1'!CI$2:CI$11))+SUMPRODUCT(--('Game 2'!$BS$2:$BS$11=$AB67),('Game 2'!CI$2:CI$11))+SUMPRODUCT(--('Game 3'!$BS$2:$BS$11=$AB67),('Game 3'!CI$2:CI$11))+SUMPRODUCT(--('Game 4'!$BS$2:$BS$11=$AB67),('Game 4'!CI$2:CI$11))+SUMPRODUCT(--('Game 5'!$BS$2:$BS$11=$AB67),('Game 5'!CI$2:CI$11))</f>
        <v>0</v>
      </c>
      <c r="AP67" s="74">
        <f>SUMPRODUCT(--('Game 1'!$BS$2:$BS$11=$AB67),('Game 1'!CJ$2:CJ$11))+SUMPRODUCT(--('Game 2'!$BS$2:$BS$11=$AB67),('Game 2'!CJ$2:CJ$11))+SUMPRODUCT(--('Game 3'!$BS$2:$BS$11=$AB67),('Game 3'!CJ$2:CJ$11))+SUMPRODUCT(--('Game 4'!$BS$2:$BS$11=$AB67),('Game 4'!CJ$2:CJ$11))+SUMPRODUCT(--('Game 5'!$BS$2:$BS$11=$AB67),('Game 5'!CJ$2:CJ$11))</f>
        <v>0</v>
      </c>
      <c r="AQ67" s="74">
        <f>SUMPRODUCT(--('Game 1'!$BS$2:$BS$11=$AB67),('Game 1'!CK$2:CK$11))+SUMPRODUCT(--('Game 2'!$BS$2:$BS$11=$AB67),('Game 2'!CK$2:CK$11))+SUMPRODUCT(--('Game 3'!$BS$2:$BS$11=$AB67),('Game 3'!CK$2:CK$11))+SUMPRODUCT(--('Game 4'!$BS$2:$BS$11=$AB67),('Game 4'!CK$2:CK$11))+SUMPRODUCT(--('Game 5'!$BS$2:$BS$11=$AB67),('Game 5'!CK$2:CK$11))</f>
        <v>0</v>
      </c>
      <c r="AR67" s="74">
        <f>SUMPRODUCT(--('Game 1'!$BS$2:$BS$11=$AB67),('Game 1'!CL$2:CL$11))+SUMPRODUCT(--('Game 2'!$BS$2:$BS$11=$AB67),('Game 2'!CL$2:CL$11))+SUMPRODUCT(--('Game 3'!$BS$2:$BS$11=$AB67),('Game 3'!CL$2:CL$11))+SUMPRODUCT(--('Game 4'!$BS$2:$BS$11=$AB67),('Game 4'!CL$2:CL$11))+SUMPRODUCT(--('Game 5'!$BS$2:$BS$11=$AB67),('Game 5'!CL$2:CL$11))</f>
        <v>0</v>
      </c>
      <c r="AS67" s="74">
        <f>SUMPRODUCT(--('Game 1'!$BS$2:$BS$11=$AB67),('Game 1'!CM$2:CM$11))+SUMPRODUCT(--('Game 2'!$BS$2:$BS$11=$AB67),('Game 2'!CM$2:CM$11))+SUMPRODUCT(--('Game 3'!$BS$2:$BS$11=$AB67),('Game 3'!CM$2:CM$11))+SUMPRODUCT(--('Game 4'!$BS$2:$BS$11=$AB67),('Game 4'!CM$2:CM$11))+SUMPRODUCT(--('Game 5'!$BS$2:$BS$11=$AB67),('Game 5'!CM$2:CM$11))</f>
        <v>0</v>
      </c>
      <c r="AT67" s="74">
        <f>SUMPRODUCT(--('Game 1'!$BS$2:$BS$11=$AB67),('Game 1'!CN$2:CN$11))+SUMPRODUCT(--('Game 2'!$BS$2:$BS$11=$AB67),('Game 2'!CN$2:CN$11))+SUMPRODUCT(--('Game 3'!$BS$2:$BS$11=$AB67),('Game 3'!CN$2:CN$11))+SUMPRODUCT(--('Game 4'!$BS$2:$BS$11=$AB67),('Game 4'!CN$2:CN$11))+SUMPRODUCT(--('Game 5'!$BS$2:$BS$11=$AB67),('Game 5'!CN$2:CN$11))</f>
        <v>0</v>
      </c>
      <c r="AU67" s="87" t="str">
        <f t="shared" si="24"/>
        <v/>
      </c>
      <c r="AV67" s="87" t="str">
        <f t="shared" si="25"/>
        <v/>
      </c>
      <c r="AX67" s="191"/>
    </row>
    <row r="68" spans="2:50" ht="10.5" customHeight="1">
      <c r="B68" s="2"/>
      <c r="C68" s="13">
        <f>SUMPRODUCT(--('Game 1'!$B$2:$B$29=$B68),('Game 1'!AY$2:AY$29))+SUMPRODUCT(--('Game 2'!$B$2:$B$29=$B68),('Game 2'!AY$2:AY$29))+SUMPRODUCT(--('Game 3'!$B$2:$B$29=$B68),('Game 3'!AY$2:AY$29))+SUMPRODUCT(--('Game 4'!$B$2:$B$29=$B68),('Game 4'!AY$2:AY$29))+SUMPRODUCT(--('Game 5'!$B$2:$B$29=$B68),('Game 5'!AY$2:AY$29))</f>
        <v>0</v>
      </c>
      <c r="D68" s="13">
        <f>SUMPRODUCT(--('Game 1'!$B$2:$B$29=$B68),('Game 1'!AZ$2:AZ$29))+SUMPRODUCT(--('Game 2'!$B$2:$B$29=$B68),('Game 2'!AZ$2:AZ$29))+SUMPRODUCT(--('Game 3'!$B$2:$B$29=$B68),('Game 3'!AZ$2:AZ$29))+SUMPRODUCT(--('Game 4'!$B$2:$B$29=$B68),('Game 4'!AZ$2:AZ$29))+SUMPRODUCT(--('Game 5'!$B$2:$B$29=$B68),('Game 5'!AZ$2:AZ$29))</f>
        <v>0</v>
      </c>
      <c r="E68" s="13">
        <f>SUMPRODUCT(--('Game 1'!$B$2:$B$29=$B68),('Game 1'!BA$2:BA$29))+SUMPRODUCT(--('Game 2'!$B$2:$B$29=$B68),('Game 2'!BA$2:BA$29))+SUMPRODUCT(--('Game 3'!$B$2:$B$29=$B68),('Game 3'!BA$2:BA$29))+SUMPRODUCT(--('Game 4'!$B$2:$B$29=$B68),('Game 4'!BA$2:BA$29))+SUMPRODUCT(--('Game 5'!$B$2:$B$29=$B68),('Game 5'!BA$2:BA$29))</f>
        <v>0</v>
      </c>
      <c r="F68" s="13">
        <f>SUMPRODUCT(--('Game 1'!$B$2:$B$29=$B68),('Game 1'!BB$2:BB$29))+SUMPRODUCT(--('Game 2'!$B$2:$B$29=$B68),('Game 2'!BB$2:BB$29))+SUMPRODUCT(--('Game 3'!$B$2:$B$29=$B68),('Game 3'!BB$2:BB$29))+SUMPRODUCT(--('Game 4'!$B$2:$B$29=$B68),('Game 4'!BB$2:BB$29))+SUMPRODUCT(--('Game 5'!$B$2:$B$29=$B68),('Game 5'!BB$2:BB$29))</f>
        <v>0</v>
      </c>
      <c r="G68" s="13">
        <f>SUMPRODUCT(--('Game 1'!$B$2:$B$29=$B68),('Game 1'!BC$2:BC$29))+SUMPRODUCT(--('Game 2'!$B$2:$B$29=$B68),('Game 2'!BC$2:BC$29))+SUMPRODUCT(--('Game 3'!$B$2:$B$29=$B68),('Game 3'!BC$2:BC$29))+SUMPRODUCT(--('Game 4'!$B$2:$B$29=$B68),('Game 4'!BC$2:BC$29))+SUMPRODUCT(--('Game 5'!$B$2:$B$29=$B68),('Game 5'!BC$2:BC$29))</f>
        <v>0</v>
      </c>
      <c r="H68" s="13">
        <f>SUMPRODUCT(--('Game 1'!$B$2:$B$29=$B68),('Game 1'!BD$2:BD$29))+SUMPRODUCT(--('Game 2'!$B$2:$B$29=$B68),('Game 2'!BD$2:BD$29))+SUMPRODUCT(--('Game 3'!$B$2:$B$29=$B68),('Game 3'!BD$2:BD$29))+SUMPRODUCT(--('Game 4'!$B$2:$B$29=$B68),('Game 4'!BD$2:BD$29))+SUMPRODUCT(--('Game 5'!$B$2:$B$29=$B68),('Game 5'!BD$2:BD$29))</f>
        <v>0</v>
      </c>
      <c r="I68" s="13">
        <f>SUMPRODUCT(--('Game 1'!$B$2:$B$29=$B68),('Game 1'!BE$2:BE$29))+SUMPRODUCT(--('Game 2'!$B$2:$B$29=$B68),('Game 2'!BE$2:BE$29))+SUMPRODUCT(--('Game 3'!$B$2:$B$29=$B68),('Game 3'!BE$2:BE$29))+SUMPRODUCT(--('Game 4'!$B$2:$B$29=$B68),('Game 4'!BE$2:BE$29))+SUMPRODUCT(--('Game 5'!$B$2:$B$29=$B68),('Game 5'!BE$2:BE$29))</f>
        <v>0</v>
      </c>
      <c r="J68" s="89">
        <f>SUMPRODUCT(--('Game 1'!$B$2:$B$29=$B68),('Game 1'!BF$2:BF$29))+SUMPRODUCT(--('Game 2'!$B$2:$B$29=$B68),('Game 2'!BF$2:BF$29))+SUMPRODUCT(--('Game 3'!$B$2:$B$29=$B68),('Game 3'!BF$2:BF$29))+SUMPRODUCT(--('Game 4'!$B$2:$B$29=$B68),('Game 4'!BF$2:BF$29))+SUMPRODUCT(--('Game 5'!$B$2:$B$29=$B68),('Game 5'!BF$2:BF$29))</f>
        <v>0</v>
      </c>
      <c r="K68" s="13">
        <f>SUMPRODUCT(--('Game 1'!$B$2:$B$29=$B68),('Game 1'!BG$2:BG$29))+SUMPRODUCT(--('Game 2'!$B$2:$B$29=$B68),('Game 2'!BG$2:BG$29))+SUMPRODUCT(--('Game 3'!$B$2:$B$29=$B68),('Game 3'!BG$2:BG$29))+SUMPRODUCT(--('Game 4'!$B$2:$B$29=$B68),('Game 4'!BG$2:BG$29))+SUMPRODUCT(--('Game 5'!$B$2:$B$29=$B68),('Game 5'!BG$2:BG$29))</f>
        <v>0</v>
      </c>
      <c r="L68" s="13">
        <f>SUMPRODUCT(--('Game 1'!$B$2:$B$29=$B68),('Game 1'!BH$2:BH$29))+SUMPRODUCT(--('Game 2'!$B$2:$B$29=$B68),('Game 2'!BH$2:BH$29))+SUMPRODUCT(--('Game 3'!$B$2:$B$29=$B68),('Game 3'!BH$2:BH$29))+SUMPRODUCT(--('Game 4'!$B$2:$B$29=$B68),('Game 4'!BH$2:BH$29))+SUMPRODUCT(--('Game 5'!$B$2:$B$29=$B68),('Game 5'!BH$2:BH$29))</f>
        <v>0</v>
      </c>
      <c r="M68" s="13">
        <f>SUMPRODUCT(--('Game 1'!$B$2:$B$29=$B68),('Game 1'!BI$2:BI$29))+SUMPRODUCT(--('Game 2'!$B$2:$B$29=$B68),('Game 2'!BI$2:BI$29))+SUMPRODUCT(--('Game 3'!$B$2:$B$29=$B68),('Game 3'!BI$2:BI$29))+SUMPRODUCT(--('Game 4'!$B$2:$B$29=$B68),('Game 4'!BI$2:BI$29))+SUMPRODUCT(--('Game 5'!$B$2:$B$29=$B68),('Game 5'!BI$2:BI$29))</f>
        <v>0</v>
      </c>
      <c r="N68" s="13">
        <f>SUMPRODUCT(--('Game 1'!$B$2:$B$29=$B68),('Game 1'!BJ$2:BJ$29))+SUMPRODUCT(--('Game 2'!$B$2:$B$29=$B68),('Game 2'!BJ$2:BJ$29))+SUMPRODUCT(--('Game 3'!$B$2:$B$29=$B68),('Game 3'!BJ$2:BJ$29))+SUMPRODUCT(--('Game 4'!$B$2:$B$29=$B68),('Game 4'!BJ$2:BJ$29))+SUMPRODUCT(--('Game 5'!$B$2:$B$29=$B68),('Game 5'!BJ$2:BJ$29))</f>
        <v>0</v>
      </c>
      <c r="O68" s="13">
        <f>SUMPRODUCT(--('Game 1'!$B$2:$B$29=$B68),('Game 1'!BK$2:BK$29))+SUMPRODUCT(--('Game 2'!$B$2:$B$29=$B68),('Game 2'!BK$2:BK$29))+SUMPRODUCT(--('Game 3'!$B$2:$B$29=$B68),('Game 3'!BK$2:BK$29))+SUMPRODUCT(--('Game 4'!$B$2:$B$29=$B68),('Game 4'!BK$2:BK$29))+SUMPRODUCT(--('Game 5'!$B$2:$B$29=$B68),('Game 5'!BK$2:BK$29))</f>
        <v>0</v>
      </c>
      <c r="P68" s="13">
        <f>SUMPRODUCT(--('Game 1'!$B$2:$B$29=$B68),('Game 1'!BL$2:BL$29))+SUMPRODUCT(--('Game 2'!$B$2:$B$29=$B68),('Game 2'!BL$2:BL$29))+SUMPRODUCT(--('Game 3'!$B$2:$B$29=$B68),('Game 3'!BL$2:BL$29))+SUMPRODUCT(--('Game 4'!$B$2:$B$29=$B68),('Game 4'!BL$2:BL$29))+SUMPRODUCT(--('Game 5'!$B$2:$B$29=$B68),('Game 5'!BL$2:BL$29))</f>
        <v>0</v>
      </c>
      <c r="Q68" s="13">
        <f>SUMPRODUCT(--('Game 1'!$B$2:$B$29=$B68),('Game 1'!BM$2:BM$29))+SUMPRODUCT(--('Game 2'!$B$2:$B$29=$B68),('Game 2'!BM$2:BM$29))+SUMPRODUCT(--('Game 3'!$B$2:$B$29=$B68),('Game 3'!BM$2:BM$29))+SUMPRODUCT(--('Game 4'!$B$2:$B$29=$B68),('Game 4'!BM$2:BM$29))+SUMPRODUCT(--('Game 5'!$B$2:$B$29=$B68),('Game 5'!BM$2:BM$29))</f>
        <v>0</v>
      </c>
      <c r="R68" s="13">
        <f>SUMPRODUCT(--('Game 1'!$B$2:$B$29=$B68),('Game 1'!BN$2:BN$29))+SUMPRODUCT(--('Game 2'!$B$2:$B$29=$B68),('Game 2'!BN$2:BN$29))+SUMPRODUCT(--('Game 3'!$B$2:$B$29=$B68),('Game 3'!BN$2:BN$29))+SUMPRODUCT(--('Game 4'!$B$2:$B$29=$B68),('Game 4'!BN$2:BN$29))+SUMPRODUCT(--('Game 5'!$B$2:$B$29=$B68),('Game 5'!BN$2:BN$29))</f>
        <v>0</v>
      </c>
      <c r="S68" s="13">
        <f>SUMPRODUCT(--('Game 1'!$B$2:$B$29=$B68),('Game 1'!BO$2:BO$29))+SUMPRODUCT(--('Game 2'!$B$2:$B$29=$B68),('Game 2'!BO$2:BO$29))+SUMPRODUCT(--('Game 3'!$B$2:$B$29=$B68),('Game 3'!BO$2:BO$29))+SUMPRODUCT(--('Game 4'!$B$2:$B$29=$B68),('Game 4'!BO$2:BO$29))+SUMPRODUCT(--('Game 5'!$B$2:$B$29=$B68),('Game 5'!BO$2:BO$29))</f>
        <v>0</v>
      </c>
      <c r="T68" s="80" t="str">
        <f t="shared" si="21"/>
        <v/>
      </c>
      <c r="U68" s="80" t="str">
        <f t="shared" si="22"/>
        <v/>
      </c>
      <c r="V68" s="80" t="str">
        <f t="shared" si="23"/>
        <v/>
      </c>
      <c r="W68" s="3"/>
      <c r="X68" s="76">
        <f t="shared" si="18"/>
        <v>0</v>
      </c>
      <c r="Y68" s="76">
        <f t="shared" si="19"/>
        <v>0</v>
      </c>
      <c r="Z68" s="77">
        <f t="shared" si="20"/>
        <v>0</v>
      </c>
      <c r="AB68" s="7"/>
      <c r="AC68" s="74">
        <f>SUMPRODUCT(--('Game 1'!$BS$2:$BS$11=$AB68),('Game 1'!BW$2:BW$11))+SUMPRODUCT(--('Game 2'!$BS$2:$BS$11=$AB68),('Game 2'!BW$2:BW$11))+SUMPRODUCT(--('Game 3'!$BS$2:$BS$11=$AB68),('Game 3'!BW$2:BW$11))+SUMPRODUCT(--('Game 4'!$BS$2:$BS$11=$AB68),('Game 4'!BW$2:BW$11))+SUMPRODUCT(--('Game 5'!$BS$2:$BS$11=$AB68),('Game 5'!BW$2:BW$11))</f>
        <v>0</v>
      </c>
      <c r="AD68" s="74">
        <f>SUMPRODUCT(--('Game 1'!$BS$2:$BS$11=$AB68),('Game 1'!BX$2:BX$11))+SUMPRODUCT(--('Game 2'!$BS$2:$BS$11=$AB68),('Game 2'!BX$2:BX$11))+SUMPRODUCT(--('Game 3'!$BS$2:$BS$11=$AB68),('Game 3'!BX$2:BX$11))+SUMPRODUCT(--('Game 4'!$BS$2:$BS$11=$AB68),('Game 4'!BX$2:BX$11))+SUMPRODUCT(--('Game 5'!$BS$2:$BS$11=$AB68),('Game 5'!BX$2:BX$11))</f>
        <v>0</v>
      </c>
      <c r="AE68" s="74">
        <f>SUMPRODUCT(--('Game 1'!$BS$2:$BS$11=$AB68),('Game 1'!BY$2:BY$11))+SUMPRODUCT(--('Game 2'!$BS$2:$BS$11=$AB68),('Game 2'!BY$2:BY$11))+SUMPRODUCT(--('Game 3'!$BS$2:$BS$11=$AB68),('Game 3'!BY$2:BY$11))+SUMPRODUCT(--('Game 4'!$BS$2:$BS$11=$AB68),('Game 4'!BY$2:BY$11))+SUMPRODUCT(--('Game 5'!$BS$2:$BS$11=$AB68),('Game 5'!BY$2:BY$11))</f>
        <v>0</v>
      </c>
      <c r="AF68" s="74">
        <f>SUMPRODUCT(--('Game 1'!$BS$2:$BS$11=$AB68),('Game 1'!BZ$2:BZ$11))+SUMPRODUCT(--('Game 2'!$BS$2:$BS$11=$AB68),('Game 2'!BZ$2:BZ$11))+SUMPRODUCT(--('Game 3'!$BS$2:$BS$11=$AB68),('Game 3'!BZ$2:BZ$11))+SUMPRODUCT(--('Game 4'!$BS$2:$BS$11=$AB68),('Game 4'!BZ$2:BZ$11))+SUMPRODUCT(--('Game 5'!$BS$2:$BS$11=$AB68),('Game 5'!BZ$2:BZ$11))</f>
        <v>0</v>
      </c>
      <c r="AG68" s="74">
        <f>SUMPRODUCT(--('Game 1'!$BS$2:$BS$11=$AB68),('Game 1'!CA$2:CA$11))+SUMPRODUCT(--('Game 2'!$BS$2:$BS$11=$AB68),('Game 2'!CA$2:CA$11))+SUMPRODUCT(--('Game 3'!$BS$2:$BS$11=$AB68),('Game 3'!CA$2:CA$11))+SUMPRODUCT(--('Game 4'!$BS$2:$BS$11=$AB68),('Game 4'!CA$2:CA$11))+SUMPRODUCT(--('Game 5'!$BS$2:$BS$11=$AB68),('Game 5'!CA$2:CA$11))</f>
        <v>0</v>
      </c>
      <c r="AH68" s="74">
        <f>SUMPRODUCT(--('Game 1'!$BS$2:$BS$11=$AB68),('Game 1'!CB$2:CB$11))+SUMPRODUCT(--('Game 2'!$BS$2:$BS$11=$AB68),('Game 2'!CB$2:CB$11))+SUMPRODUCT(--('Game 3'!$BS$2:$BS$11=$AB68),('Game 3'!CB$2:CB$11))+SUMPRODUCT(--('Game 4'!$BS$2:$BS$11=$AB68),('Game 4'!CB$2:CB$11))+SUMPRODUCT(--('Game 5'!$BS$2:$BS$11=$AB68),('Game 5'!CB$2:CB$11))</f>
        <v>0</v>
      </c>
      <c r="AI68" s="74">
        <f>SUMPRODUCT(--('Game 1'!$BS$2:$BS$11=$AB68),('Game 1'!CC$2:CC$11))+SUMPRODUCT(--('Game 2'!$BS$2:$BS$11=$AB68),('Game 2'!CC$2:CC$11))+SUMPRODUCT(--('Game 3'!$BS$2:$BS$11=$AB68),('Game 3'!CC$2:CC$11))+SUMPRODUCT(--('Game 4'!$BS$2:$BS$11=$AB68),('Game 4'!CC$2:CC$11))+SUMPRODUCT(--('Game 5'!$BS$2:$BS$11=$AB68),('Game 5'!CC$2:CC$11))</f>
        <v>0</v>
      </c>
      <c r="AJ68" s="91">
        <f>SUMPRODUCT(--('Game 1'!$BS$2:$BS$11=$AB68),('Game 1'!CD$2:CD$11))+SUMPRODUCT(--('Game 2'!$BS$2:$BS$11=$AB68),('Game 2'!CD$2:CD$11))+SUMPRODUCT(--('Game 3'!$BS$2:$BS$11=$AB68),('Game 3'!CD$2:CD$11))+SUMPRODUCT(--('Game 4'!$BS$2:$BS$11=$AB68),('Game 4'!CD$2:CD$11))+SUMPRODUCT(--('Game 5'!$BS$2:$BS$11=$AB68),('Game 5'!CD$2:CD$11))</f>
        <v>0</v>
      </c>
      <c r="AK68" s="125">
        <f>SUMPRODUCT(--('Game 1'!$BS$2:$BS$11=$AB68),('Game 1'!CE$2:CE$11))+SUMPRODUCT(--('Game 2'!$BS$2:$BS$11=$AB68),('Game 2'!CE$2:CE$11))+SUMPRODUCT(--('Game 3'!$BS$2:$BS$11=$AB68),('Game 3'!CE$2:CE$11))+SUMPRODUCT(--('Game 4'!$BS$2:$BS$11=$AB68),('Game 4'!CE$2:CE$11))+SUMPRODUCT(--('Game 5'!$BS$2:$BS$11=$AB68),('Game 5'!CE$2:CE$11))</f>
        <v>0</v>
      </c>
      <c r="AL68" s="74">
        <f>SUMPRODUCT(--('Game 1'!$BS$2:$BS$11=$AB68),('Game 1'!CF$2:CF$11))+SUMPRODUCT(--('Game 2'!$BS$2:$BS$11=$AB68),('Game 2'!CF$2:CF$11))+SUMPRODUCT(--('Game 3'!$BS$2:$BS$11=$AB68),('Game 3'!CF$2:CF$11))+SUMPRODUCT(--('Game 4'!$BS$2:$BS$11=$AB68),('Game 4'!CF$2:CF$11))+SUMPRODUCT(--('Game 5'!$BS$2:$BS$11=$AB68),('Game 5'!CF$2:CF$11))</f>
        <v>0</v>
      </c>
      <c r="AM68" s="74">
        <f>SUMPRODUCT(--('Game 1'!$BS$2:$BS$11=$AB68),('Game 1'!CG$2:CG$11))+SUMPRODUCT(--('Game 2'!$BS$2:$BS$11=$AB68),('Game 2'!CG$2:CG$11))+SUMPRODUCT(--('Game 3'!$BS$2:$BS$11=$AB68),('Game 3'!CG$2:CG$11))+SUMPRODUCT(--('Game 4'!$BS$2:$BS$11=$AB68),('Game 4'!CG$2:CG$11))+SUMPRODUCT(--('Game 5'!$BS$2:$BS$11=$AB68),('Game 5'!CG$2:CG$11))</f>
        <v>0</v>
      </c>
      <c r="AN68" s="74">
        <f>SUMPRODUCT(--('Game 1'!$BS$2:$BS$11=$AB68),('Game 1'!CH$2:CH$11))+SUMPRODUCT(--('Game 2'!$BS$2:$BS$11=$AB68),('Game 2'!CH$2:CH$11))+SUMPRODUCT(--('Game 3'!$BS$2:$BS$11=$AB68),('Game 3'!CH$2:CH$11))+SUMPRODUCT(--('Game 4'!$BS$2:$BS$11=$AB68),('Game 4'!CH$2:CH$11))+SUMPRODUCT(--('Game 5'!$BS$2:$BS$11=$AB68),('Game 5'!CH$2:CH$11))</f>
        <v>0</v>
      </c>
      <c r="AO68" s="74">
        <f>SUMPRODUCT(--('Game 1'!$BS$2:$BS$11=$AB68),('Game 1'!CI$2:CI$11))+SUMPRODUCT(--('Game 2'!$BS$2:$BS$11=$AB68),('Game 2'!CI$2:CI$11))+SUMPRODUCT(--('Game 3'!$BS$2:$BS$11=$AB68),('Game 3'!CI$2:CI$11))+SUMPRODUCT(--('Game 4'!$BS$2:$BS$11=$AB68),('Game 4'!CI$2:CI$11))+SUMPRODUCT(--('Game 5'!$BS$2:$BS$11=$AB68),('Game 5'!CI$2:CI$11))</f>
        <v>0</v>
      </c>
      <c r="AP68" s="74">
        <f>SUMPRODUCT(--('Game 1'!$BS$2:$BS$11=$AB68),('Game 1'!CJ$2:CJ$11))+SUMPRODUCT(--('Game 2'!$BS$2:$BS$11=$AB68),('Game 2'!CJ$2:CJ$11))+SUMPRODUCT(--('Game 3'!$BS$2:$BS$11=$AB68),('Game 3'!CJ$2:CJ$11))+SUMPRODUCT(--('Game 4'!$BS$2:$BS$11=$AB68),('Game 4'!CJ$2:CJ$11))+SUMPRODUCT(--('Game 5'!$BS$2:$BS$11=$AB68),('Game 5'!CJ$2:CJ$11))</f>
        <v>0</v>
      </c>
      <c r="AQ68" s="74">
        <f>SUMPRODUCT(--('Game 1'!$BS$2:$BS$11=$AB68),('Game 1'!CK$2:CK$11))+SUMPRODUCT(--('Game 2'!$BS$2:$BS$11=$AB68),('Game 2'!CK$2:CK$11))+SUMPRODUCT(--('Game 3'!$BS$2:$BS$11=$AB68),('Game 3'!CK$2:CK$11))+SUMPRODUCT(--('Game 4'!$BS$2:$BS$11=$AB68),('Game 4'!CK$2:CK$11))+SUMPRODUCT(--('Game 5'!$BS$2:$BS$11=$AB68),('Game 5'!CK$2:CK$11))</f>
        <v>0</v>
      </c>
      <c r="AR68" s="74">
        <f>SUMPRODUCT(--('Game 1'!$BS$2:$BS$11=$AB68),('Game 1'!CL$2:CL$11))+SUMPRODUCT(--('Game 2'!$BS$2:$BS$11=$AB68),('Game 2'!CL$2:CL$11))+SUMPRODUCT(--('Game 3'!$BS$2:$BS$11=$AB68),('Game 3'!CL$2:CL$11))+SUMPRODUCT(--('Game 4'!$BS$2:$BS$11=$AB68),('Game 4'!CL$2:CL$11))+SUMPRODUCT(--('Game 5'!$BS$2:$BS$11=$AB68),('Game 5'!CL$2:CL$11))</f>
        <v>0</v>
      </c>
      <c r="AS68" s="74">
        <f>SUMPRODUCT(--('Game 1'!$BS$2:$BS$11=$AB68),('Game 1'!CM$2:CM$11))+SUMPRODUCT(--('Game 2'!$BS$2:$BS$11=$AB68),('Game 2'!CM$2:CM$11))+SUMPRODUCT(--('Game 3'!$BS$2:$BS$11=$AB68),('Game 3'!CM$2:CM$11))+SUMPRODUCT(--('Game 4'!$BS$2:$BS$11=$AB68),('Game 4'!CM$2:CM$11))+SUMPRODUCT(--('Game 5'!$BS$2:$BS$11=$AB68),('Game 5'!CM$2:CM$11))</f>
        <v>0</v>
      </c>
      <c r="AT68" s="74">
        <f>SUMPRODUCT(--('Game 1'!$BS$2:$BS$11=$AB68),('Game 1'!CN$2:CN$11))+SUMPRODUCT(--('Game 2'!$BS$2:$BS$11=$AB68),('Game 2'!CN$2:CN$11))+SUMPRODUCT(--('Game 3'!$BS$2:$BS$11=$AB68),('Game 3'!CN$2:CN$11))+SUMPRODUCT(--('Game 4'!$BS$2:$BS$11=$AB68),('Game 4'!CN$2:CN$11))+SUMPRODUCT(--('Game 5'!$BS$2:$BS$11=$AB68),('Game 5'!CN$2:CN$11))</f>
        <v>0</v>
      </c>
      <c r="AU68" s="87" t="str">
        <f t="shared" si="24"/>
        <v/>
      </c>
      <c r="AV68" s="87" t="str">
        <f t="shared" si="25"/>
        <v/>
      </c>
      <c r="AX68" s="191"/>
    </row>
    <row r="69" spans="2:50" ht="10.5" customHeight="1">
      <c r="B69" s="2"/>
      <c r="C69" s="13">
        <f>SUMPRODUCT(--('Game 1'!$B$2:$B$29=$B69),('Game 1'!AY$2:AY$29))+SUMPRODUCT(--('Game 2'!$B$2:$B$29=$B69),('Game 2'!AY$2:AY$29))+SUMPRODUCT(--('Game 3'!$B$2:$B$29=$B69),('Game 3'!AY$2:AY$29))+SUMPRODUCT(--('Game 4'!$B$2:$B$29=$B69),('Game 4'!AY$2:AY$29))+SUMPRODUCT(--('Game 5'!$B$2:$B$29=$B69),('Game 5'!AY$2:AY$29))</f>
        <v>0</v>
      </c>
      <c r="D69" s="13">
        <f>SUMPRODUCT(--('Game 1'!$B$2:$B$29=$B69),('Game 1'!AZ$2:AZ$29))+SUMPRODUCT(--('Game 2'!$B$2:$B$29=$B69),('Game 2'!AZ$2:AZ$29))+SUMPRODUCT(--('Game 3'!$B$2:$B$29=$B69),('Game 3'!AZ$2:AZ$29))+SUMPRODUCT(--('Game 4'!$B$2:$B$29=$B69),('Game 4'!AZ$2:AZ$29))+SUMPRODUCT(--('Game 5'!$B$2:$B$29=$B69),('Game 5'!AZ$2:AZ$29))</f>
        <v>0</v>
      </c>
      <c r="E69" s="13">
        <f>SUMPRODUCT(--('Game 1'!$B$2:$B$29=$B69),('Game 1'!BA$2:BA$29))+SUMPRODUCT(--('Game 2'!$B$2:$B$29=$B69),('Game 2'!BA$2:BA$29))+SUMPRODUCT(--('Game 3'!$B$2:$B$29=$B69),('Game 3'!BA$2:BA$29))+SUMPRODUCT(--('Game 4'!$B$2:$B$29=$B69),('Game 4'!BA$2:BA$29))+SUMPRODUCT(--('Game 5'!$B$2:$B$29=$B69),('Game 5'!BA$2:BA$29))</f>
        <v>0</v>
      </c>
      <c r="F69" s="13">
        <f>SUMPRODUCT(--('Game 1'!$B$2:$B$29=$B69),('Game 1'!BB$2:BB$29))+SUMPRODUCT(--('Game 2'!$B$2:$B$29=$B69),('Game 2'!BB$2:BB$29))+SUMPRODUCT(--('Game 3'!$B$2:$B$29=$B69),('Game 3'!BB$2:BB$29))+SUMPRODUCT(--('Game 4'!$B$2:$B$29=$B69),('Game 4'!BB$2:BB$29))+SUMPRODUCT(--('Game 5'!$B$2:$B$29=$B69),('Game 5'!BB$2:BB$29))</f>
        <v>0</v>
      </c>
      <c r="G69" s="13">
        <f>SUMPRODUCT(--('Game 1'!$B$2:$B$29=$B69),('Game 1'!BC$2:BC$29))+SUMPRODUCT(--('Game 2'!$B$2:$B$29=$B69),('Game 2'!BC$2:BC$29))+SUMPRODUCT(--('Game 3'!$B$2:$B$29=$B69),('Game 3'!BC$2:BC$29))+SUMPRODUCT(--('Game 4'!$B$2:$B$29=$B69),('Game 4'!BC$2:BC$29))+SUMPRODUCT(--('Game 5'!$B$2:$B$29=$B69),('Game 5'!BC$2:BC$29))</f>
        <v>0</v>
      </c>
      <c r="H69" s="13">
        <f>SUMPRODUCT(--('Game 1'!$B$2:$B$29=$B69),('Game 1'!BD$2:BD$29))+SUMPRODUCT(--('Game 2'!$B$2:$B$29=$B69),('Game 2'!BD$2:BD$29))+SUMPRODUCT(--('Game 3'!$B$2:$B$29=$B69),('Game 3'!BD$2:BD$29))+SUMPRODUCT(--('Game 4'!$B$2:$B$29=$B69),('Game 4'!BD$2:BD$29))+SUMPRODUCT(--('Game 5'!$B$2:$B$29=$B69),('Game 5'!BD$2:BD$29))</f>
        <v>0</v>
      </c>
      <c r="I69" s="13">
        <f>SUMPRODUCT(--('Game 1'!$B$2:$B$29=$B69),('Game 1'!BE$2:BE$29))+SUMPRODUCT(--('Game 2'!$B$2:$B$29=$B69),('Game 2'!BE$2:BE$29))+SUMPRODUCT(--('Game 3'!$B$2:$B$29=$B69),('Game 3'!BE$2:BE$29))+SUMPRODUCT(--('Game 4'!$B$2:$B$29=$B69),('Game 4'!BE$2:BE$29))+SUMPRODUCT(--('Game 5'!$B$2:$B$29=$B69),('Game 5'!BE$2:BE$29))</f>
        <v>0</v>
      </c>
      <c r="J69" s="89">
        <f>SUMPRODUCT(--('Game 1'!$B$2:$B$29=$B69),('Game 1'!BF$2:BF$29))+SUMPRODUCT(--('Game 2'!$B$2:$B$29=$B69),('Game 2'!BF$2:BF$29))+SUMPRODUCT(--('Game 3'!$B$2:$B$29=$B69),('Game 3'!BF$2:BF$29))+SUMPRODUCT(--('Game 4'!$B$2:$B$29=$B69),('Game 4'!BF$2:BF$29))+SUMPRODUCT(--('Game 5'!$B$2:$B$29=$B69),('Game 5'!BF$2:BF$29))</f>
        <v>0</v>
      </c>
      <c r="K69" s="13">
        <f>SUMPRODUCT(--('Game 1'!$B$2:$B$29=$B69),('Game 1'!BG$2:BG$29))+SUMPRODUCT(--('Game 2'!$B$2:$B$29=$B69),('Game 2'!BG$2:BG$29))+SUMPRODUCT(--('Game 3'!$B$2:$B$29=$B69),('Game 3'!BG$2:BG$29))+SUMPRODUCT(--('Game 4'!$B$2:$B$29=$B69),('Game 4'!BG$2:BG$29))+SUMPRODUCT(--('Game 5'!$B$2:$B$29=$B69),('Game 5'!BG$2:BG$29))</f>
        <v>0</v>
      </c>
      <c r="L69" s="13">
        <f>SUMPRODUCT(--('Game 1'!$B$2:$B$29=$B69),('Game 1'!BH$2:BH$29))+SUMPRODUCT(--('Game 2'!$B$2:$B$29=$B69),('Game 2'!BH$2:BH$29))+SUMPRODUCT(--('Game 3'!$B$2:$B$29=$B69),('Game 3'!BH$2:BH$29))+SUMPRODUCT(--('Game 4'!$B$2:$B$29=$B69),('Game 4'!BH$2:BH$29))+SUMPRODUCT(--('Game 5'!$B$2:$B$29=$B69),('Game 5'!BH$2:BH$29))</f>
        <v>0</v>
      </c>
      <c r="M69" s="13">
        <f>SUMPRODUCT(--('Game 1'!$B$2:$B$29=$B69),('Game 1'!BI$2:BI$29))+SUMPRODUCT(--('Game 2'!$B$2:$B$29=$B69),('Game 2'!BI$2:BI$29))+SUMPRODUCT(--('Game 3'!$B$2:$B$29=$B69),('Game 3'!BI$2:BI$29))+SUMPRODUCT(--('Game 4'!$B$2:$B$29=$B69),('Game 4'!BI$2:BI$29))+SUMPRODUCT(--('Game 5'!$B$2:$B$29=$B69),('Game 5'!BI$2:BI$29))</f>
        <v>0</v>
      </c>
      <c r="N69" s="13">
        <f>SUMPRODUCT(--('Game 1'!$B$2:$B$29=$B69),('Game 1'!BJ$2:BJ$29))+SUMPRODUCT(--('Game 2'!$B$2:$B$29=$B69),('Game 2'!BJ$2:BJ$29))+SUMPRODUCT(--('Game 3'!$B$2:$B$29=$B69),('Game 3'!BJ$2:BJ$29))+SUMPRODUCT(--('Game 4'!$B$2:$B$29=$B69),('Game 4'!BJ$2:BJ$29))+SUMPRODUCT(--('Game 5'!$B$2:$B$29=$B69),('Game 5'!BJ$2:BJ$29))</f>
        <v>0</v>
      </c>
      <c r="O69" s="13">
        <f>SUMPRODUCT(--('Game 1'!$B$2:$B$29=$B69),('Game 1'!BK$2:BK$29))+SUMPRODUCT(--('Game 2'!$B$2:$B$29=$B69),('Game 2'!BK$2:BK$29))+SUMPRODUCT(--('Game 3'!$B$2:$B$29=$B69),('Game 3'!BK$2:BK$29))+SUMPRODUCT(--('Game 4'!$B$2:$B$29=$B69),('Game 4'!BK$2:BK$29))+SUMPRODUCT(--('Game 5'!$B$2:$B$29=$B69),('Game 5'!BK$2:BK$29))</f>
        <v>0</v>
      </c>
      <c r="P69" s="13">
        <f>SUMPRODUCT(--('Game 1'!$B$2:$B$29=$B69),('Game 1'!BL$2:BL$29))+SUMPRODUCT(--('Game 2'!$B$2:$B$29=$B69),('Game 2'!BL$2:BL$29))+SUMPRODUCT(--('Game 3'!$B$2:$B$29=$B69),('Game 3'!BL$2:BL$29))+SUMPRODUCT(--('Game 4'!$B$2:$B$29=$B69),('Game 4'!BL$2:BL$29))+SUMPRODUCT(--('Game 5'!$B$2:$B$29=$B69),('Game 5'!BL$2:BL$29))</f>
        <v>0</v>
      </c>
      <c r="Q69" s="13">
        <f>SUMPRODUCT(--('Game 1'!$B$2:$B$29=$B69),('Game 1'!BM$2:BM$29))+SUMPRODUCT(--('Game 2'!$B$2:$B$29=$B69),('Game 2'!BM$2:BM$29))+SUMPRODUCT(--('Game 3'!$B$2:$B$29=$B69),('Game 3'!BM$2:BM$29))+SUMPRODUCT(--('Game 4'!$B$2:$B$29=$B69),('Game 4'!BM$2:BM$29))+SUMPRODUCT(--('Game 5'!$B$2:$B$29=$B69),('Game 5'!BM$2:BM$29))</f>
        <v>0</v>
      </c>
      <c r="R69" s="13">
        <f>SUMPRODUCT(--('Game 1'!$B$2:$B$29=$B69),('Game 1'!BN$2:BN$29))+SUMPRODUCT(--('Game 2'!$B$2:$B$29=$B69),('Game 2'!BN$2:BN$29))+SUMPRODUCT(--('Game 3'!$B$2:$B$29=$B69),('Game 3'!BN$2:BN$29))+SUMPRODUCT(--('Game 4'!$B$2:$B$29=$B69),('Game 4'!BN$2:BN$29))+SUMPRODUCT(--('Game 5'!$B$2:$B$29=$B69),('Game 5'!BN$2:BN$29))</f>
        <v>0</v>
      </c>
      <c r="S69" s="13">
        <f>SUMPRODUCT(--('Game 1'!$B$2:$B$29=$B69),('Game 1'!BO$2:BO$29))+SUMPRODUCT(--('Game 2'!$B$2:$B$29=$B69),('Game 2'!BO$2:BO$29))+SUMPRODUCT(--('Game 3'!$B$2:$B$29=$B69),('Game 3'!BO$2:BO$29))+SUMPRODUCT(--('Game 4'!$B$2:$B$29=$B69),('Game 4'!BO$2:BO$29))+SUMPRODUCT(--('Game 5'!$B$2:$B$29=$B69),('Game 5'!BO$2:BO$29))</f>
        <v>0</v>
      </c>
      <c r="T69" s="80" t="str">
        <f t="shared" ref="T69" si="26">IF(D69=0,"",(F69/D69)*1000)</f>
        <v/>
      </c>
      <c r="U69" s="80" t="str">
        <f t="shared" ref="U69" si="27">IF(X69=0,"",(F69+K69+O69)/(D69+K69+O69+P69)*1000)</f>
        <v/>
      </c>
      <c r="V69" s="80" t="str">
        <f t="shared" ref="V69" si="28">IF(X69=0,"",(Z69/D69)*1000)</f>
        <v/>
      </c>
      <c r="W69" s="3"/>
      <c r="X69" s="76">
        <f t="shared" ref="X69" si="29">D69+K69+O69+P69+Q69</f>
        <v>0</v>
      </c>
      <c r="Y69" s="76">
        <f t="shared" ref="Y69" si="30">F69+K69+O69</f>
        <v>0</v>
      </c>
      <c r="Z69" s="77">
        <f t="shared" ref="Z69" si="31">F69+H69+2*I69+3*J69</f>
        <v>0</v>
      </c>
      <c r="AB69" s="7"/>
      <c r="AC69" s="74">
        <f>SUMPRODUCT(--('Game 1'!$BS$2:$BS$11=$AB69),('Game 1'!BW$2:BW$11))+SUMPRODUCT(--('Game 2'!$BS$2:$BS$11=$AB69),('Game 2'!BW$2:BW$11))+SUMPRODUCT(--('Game 3'!$BS$2:$BS$11=$AB69),('Game 3'!BW$2:BW$11))+SUMPRODUCT(--('Game 4'!$BS$2:$BS$11=$AB69),('Game 4'!BW$2:BW$11))+SUMPRODUCT(--('Game 5'!$BS$2:$BS$11=$AB69),('Game 5'!BW$2:BW$11))</f>
        <v>0</v>
      </c>
      <c r="AD69" s="74">
        <f>SUMPRODUCT(--('Game 1'!$BS$2:$BS$11=$AB69),('Game 1'!BX$2:BX$11))+SUMPRODUCT(--('Game 2'!$BS$2:$BS$11=$AB69),('Game 2'!BX$2:BX$11))+SUMPRODUCT(--('Game 3'!$BS$2:$BS$11=$AB69),('Game 3'!BX$2:BX$11))+SUMPRODUCT(--('Game 4'!$BS$2:$BS$11=$AB69),('Game 4'!BX$2:BX$11))+SUMPRODUCT(--('Game 5'!$BS$2:$BS$11=$AB69),('Game 5'!BX$2:BX$11))</f>
        <v>0</v>
      </c>
      <c r="AE69" s="74">
        <f>SUMPRODUCT(--('Game 1'!$BS$2:$BS$11=$AB69),('Game 1'!BY$2:BY$11))+SUMPRODUCT(--('Game 2'!$BS$2:$BS$11=$AB69),('Game 2'!BY$2:BY$11))+SUMPRODUCT(--('Game 3'!$BS$2:$BS$11=$AB69),('Game 3'!BY$2:BY$11))+SUMPRODUCT(--('Game 4'!$BS$2:$BS$11=$AB69),('Game 4'!BY$2:BY$11))+SUMPRODUCT(--('Game 5'!$BS$2:$BS$11=$AB69),('Game 5'!BY$2:BY$11))</f>
        <v>0</v>
      </c>
      <c r="AF69" s="74">
        <f>SUMPRODUCT(--('Game 1'!$BS$2:$BS$11=$AB69),('Game 1'!BZ$2:BZ$11))+SUMPRODUCT(--('Game 2'!$BS$2:$BS$11=$AB69),('Game 2'!BZ$2:BZ$11))+SUMPRODUCT(--('Game 3'!$BS$2:$BS$11=$AB69),('Game 3'!BZ$2:BZ$11))+SUMPRODUCT(--('Game 4'!$BS$2:$BS$11=$AB69),('Game 4'!BZ$2:BZ$11))+SUMPRODUCT(--('Game 5'!$BS$2:$BS$11=$AB69),('Game 5'!BZ$2:BZ$11))</f>
        <v>0</v>
      </c>
      <c r="AG69" s="74">
        <f>SUMPRODUCT(--('Game 1'!$BS$2:$BS$11=$AB69),('Game 1'!CA$2:CA$11))+SUMPRODUCT(--('Game 2'!$BS$2:$BS$11=$AB69),('Game 2'!CA$2:CA$11))+SUMPRODUCT(--('Game 3'!$BS$2:$BS$11=$AB69),('Game 3'!CA$2:CA$11))+SUMPRODUCT(--('Game 4'!$BS$2:$BS$11=$AB69),('Game 4'!CA$2:CA$11))+SUMPRODUCT(--('Game 5'!$BS$2:$BS$11=$AB69),('Game 5'!CA$2:CA$11))</f>
        <v>0</v>
      </c>
      <c r="AH69" s="74">
        <f>SUMPRODUCT(--('Game 1'!$BS$2:$BS$11=$AB69),('Game 1'!CB$2:CB$11))+SUMPRODUCT(--('Game 2'!$BS$2:$BS$11=$AB69),('Game 2'!CB$2:CB$11))+SUMPRODUCT(--('Game 3'!$BS$2:$BS$11=$AB69),('Game 3'!CB$2:CB$11))+SUMPRODUCT(--('Game 4'!$BS$2:$BS$11=$AB69),('Game 4'!CB$2:CB$11))+SUMPRODUCT(--('Game 5'!$BS$2:$BS$11=$AB69),('Game 5'!CB$2:CB$11))</f>
        <v>0</v>
      </c>
      <c r="AI69" s="74">
        <f>SUMPRODUCT(--('Game 1'!$BS$2:$BS$11=$AB69),('Game 1'!CC$2:CC$11))+SUMPRODUCT(--('Game 2'!$BS$2:$BS$11=$AB69),('Game 2'!CC$2:CC$11))+SUMPRODUCT(--('Game 3'!$BS$2:$BS$11=$AB69),('Game 3'!CC$2:CC$11))+SUMPRODUCT(--('Game 4'!$BS$2:$BS$11=$AB69),('Game 4'!CC$2:CC$11))+SUMPRODUCT(--('Game 5'!$BS$2:$BS$11=$AB69),('Game 5'!CC$2:CC$11))</f>
        <v>0</v>
      </c>
      <c r="AJ69" s="91">
        <f>SUMPRODUCT(--('Game 1'!$BS$2:$BS$11=$AB69),('Game 1'!CD$2:CD$11))+SUMPRODUCT(--('Game 2'!$BS$2:$BS$11=$AB69),('Game 2'!CD$2:CD$11))+SUMPRODUCT(--('Game 3'!$BS$2:$BS$11=$AB69),('Game 3'!CD$2:CD$11))+SUMPRODUCT(--('Game 4'!$BS$2:$BS$11=$AB69),('Game 4'!CD$2:CD$11))+SUMPRODUCT(--('Game 5'!$BS$2:$BS$11=$AB69),('Game 5'!CD$2:CD$11))</f>
        <v>0</v>
      </c>
      <c r="AK69" s="125">
        <f>SUMPRODUCT(--('Game 1'!$BS$2:$BS$11=$AB69),('Game 1'!CE$2:CE$11))+SUMPRODUCT(--('Game 2'!$BS$2:$BS$11=$AB69),('Game 2'!CE$2:CE$11))+SUMPRODUCT(--('Game 3'!$BS$2:$BS$11=$AB69),('Game 3'!CE$2:CE$11))+SUMPRODUCT(--('Game 4'!$BS$2:$BS$11=$AB69),('Game 4'!CE$2:CE$11))+SUMPRODUCT(--('Game 5'!$BS$2:$BS$11=$AB69),('Game 5'!CE$2:CE$11))</f>
        <v>0</v>
      </c>
      <c r="AL69" s="74">
        <f>SUMPRODUCT(--('Game 1'!$BS$2:$BS$11=$AB69),('Game 1'!CF$2:CF$11))+SUMPRODUCT(--('Game 2'!$BS$2:$BS$11=$AB69),('Game 2'!CF$2:CF$11))+SUMPRODUCT(--('Game 3'!$BS$2:$BS$11=$AB69),('Game 3'!CF$2:CF$11))+SUMPRODUCT(--('Game 4'!$BS$2:$BS$11=$AB69),('Game 4'!CF$2:CF$11))+SUMPRODUCT(--('Game 5'!$BS$2:$BS$11=$AB69),('Game 5'!CF$2:CF$11))</f>
        <v>0</v>
      </c>
      <c r="AM69" s="74">
        <f>SUMPRODUCT(--('Game 1'!$BS$2:$BS$11=$AB69),('Game 1'!CG$2:CG$11))+SUMPRODUCT(--('Game 2'!$BS$2:$BS$11=$AB69),('Game 2'!CG$2:CG$11))+SUMPRODUCT(--('Game 3'!$BS$2:$BS$11=$AB69),('Game 3'!CG$2:CG$11))+SUMPRODUCT(--('Game 4'!$BS$2:$BS$11=$AB69),('Game 4'!CG$2:CG$11))+SUMPRODUCT(--('Game 5'!$BS$2:$BS$11=$AB69),('Game 5'!CG$2:CG$11))</f>
        <v>0</v>
      </c>
      <c r="AN69" s="74">
        <f>SUMPRODUCT(--('Game 1'!$BS$2:$BS$11=$AB69),('Game 1'!CH$2:CH$11))+SUMPRODUCT(--('Game 2'!$BS$2:$BS$11=$AB69),('Game 2'!CH$2:CH$11))+SUMPRODUCT(--('Game 3'!$BS$2:$BS$11=$AB69),('Game 3'!CH$2:CH$11))+SUMPRODUCT(--('Game 4'!$BS$2:$BS$11=$AB69),('Game 4'!CH$2:CH$11))+SUMPRODUCT(--('Game 5'!$BS$2:$BS$11=$AB69),('Game 5'!CH$2:CH$11))</f>
        <v>0</v>
      </c>
      <c r="AO69" s="74">
        <f>SUMPRODUCT(--('Game 1'!$BS$2:$BS$11=$AB69),('Game 1'!CI$2:CI$11))+SUMPRODUCT(--('Game 2'!$BS$2:$BS$11=$AB69),('Game 2'!CI$2:CI$11))+SUMPRODUCT(--('Game 3'!$BS$2:$BS$11=$AB69),('Game 3'!CI$2:CI$11))+SUMPRODUCT(--('Game 4'!$BS$2:$BS$11=$AB69),('Game 4'!CI$2:CI$11))+SUMPRODUCT(--('Game 5'!$BS$2:$BS$11=$AB69),('Game 5'!CI$2:CI$11))</f>
        <v>0</v>
      </c>
      <c r="AP69" s="74">
        <f>SUMPRODUCT(--('Game 1'!$BS$2:$BS$11=$AB69),('Game 1'!CJ$2:CJ$11))+SUMPRODUCT(--('Game 2'!$BS$2:$BS$11=$AB69),('Game 2'!CJ$2:CJ$11))+SUMPRODUCT(--('Game 3'!$BS$2:$BS$11=$AB69),('Game 3'!CJ$2:CJ$11))+SUMPRODUCT(--('Game 4'!$BS$2:$BS$11=$AB69),('Game 4'!CJ$2:CJ$11))+SUMPRODUCT(--('Game 5'!$BS$2:$BS$11=$AB69),('Game 5'!CJ$2:CJ$11))</f>
        <v>0</v>
      </c>
      <c r="AQ69" s="74">
        <f>SUMPRODUCT(--('Game 1'!$BS$2:$BS$11=$AB69),('Game 1'!CK$2:CK$11))+SUMPRODUCT(--('Game 2'!$BS$2:$BS$11=$AB69),('Game 2'!CK$2:CK$11))+SUMPRODUCT(--('Game 3'!$BS$2:$BS$11=$AB69),('Game 3'!CK$2:CK$11))+SUMPRODUCT(--('Game 4'!$BS$2:$BS$11=$AB69),('Game 4'!CK$2:CK$11))+SUMPRODUCT(--('Game 5'!$BS$2:$BS$11=$AB69),('Game 5'!CK$2:CK$11))</f>
        <v>0</v>
      </c>
      <c r="AR69" s="74">
        <f>SUMPRODUCT(--('Game 1'!$BS$2:$BS$11=$AB69),('Game 1'!CL$2:CL$11))+SUMPRODUCT(--('Game 2'!$BS$2:$BS$11=$AB69),('Game 2'!CL$2:CL$11))+SUMPRODUCT(--('Game 3'!$BS$2:$BS$11=$AB69),('Game 3'!CL$2:CL$11))+SUMPRODUCT(--('Game 4'!$BS$2:$BS$11=$AB69),('Game 4'!CL$2:CL$11))+SUMPRODUCT(--('Game 5'!$BS$2:$BS$11=$AB69),('Game 5'!CL$2:CL$11))</f>
        <v>0</v>
      </c>
      <c r="AS69" s="74">
        <f>SUMPRODUCT(--('Game 1'!$BS$2:$BS$11=$AB69),('Game 1'!CM$2:CM$11))+SUMPRODUCT(--('Game 2'!$BS$2:$BS$11=$AB69),('Game 2'!CM$2:CM$11))+SUMPRODUCT(--('Game 3'!$BS$2:$BS$11=$AB69),('Game 3'!CM$2:CM$11))+SUMPRODUCT(--('Game 4'!$BS$2:$BS$11=$AB69),('Game 4'!CM$2:CM$11))+SUMPRODUCT(--('Game 5'!$BS$2:$BS$11=$AB69),('Game 5'!CM$2:CM$11))</f>
        <v>0</v>
      </c>
      <c r="AT69" s="74">
        <f>SUMPRODUCT(--('Game 1'!$BS$2:$BS$11=$AB69),('Game 1'!CN$2:CN$11))+SUMPRODUCT(--('Game 2'!$BS$2:$BS$11=$AB69),('Game 2'!CN$2:CN$11))+SUMPRODUCT(--('Game 3'!$BS$2:$BS$11=$AB69),('Game 3'!CN$2:CN$11))+SUMPRODUCT(--('Game 4'!$BS$2:$BS$11=$AB69),('Game 4'!CN$2:CN$11))+SUMPRODUCT(--('Game 5'!$BS$2:$BS$11=$AB69),('Game 5'!CN$2:CN$11))</f>
        <v>0</v>
      </c>
      <c r="AU69" s="87" t="str">
        <f t="shared" ref="AU69" si="32">IF(AE69=0,"",(AN69*9)/(AJ69+AK69))</f>
        <v/>
      </c>
      <c r="AV69" s="87" t="str">
        <f t="shared" ref="AV69" si="33">IF(AE69=0,"",((AL69+AP69)/(AJ69+AK69)))</f>
        <v/>
      </c>
      <c r="AX69" s="191"/>
    </row>
    <row r="70" spans="2:50" ht="10.5" customHeight="1">
      <c r="B70" s="2"/>
      <c r="C70" s="13">
        <f>SUMPRODUCT(--('Game 1'!$B$2:$B$29=$B70),('Game 1'!AY$2:AY$29))+SUMPRODUCT(--('Game 2'!$B$2:$B$29=$B70),('Game 2'!AY$2:AY$29))+SUMPRODUCT(--('Game 3'!$B$2:$B$29=$B70),('Game 3'!AY$2:AY$29))+SUMPRODUCT(--('Game 4'!$B$2:$B$29=$B70),('Game 4'!AY$2:AY$29))+SUMPRODUCT(--('Game 5'!$B$2:$B$29=$B70),('Game 5'!AY$2:AY$29))</f>
        <v>0</v>
      </c>
      <c r="D70" s="13">
        <f>SUMPRODUCT(--('Game 1'!$B$2:$B$29=$B70),('Game 1'!AZ$2:AZ$29))+SUMPRODUCT(--('Game 2'!$B$2:$B$29=$B70),('Game 2'!AZ$2:AZ$29))+SUMPRODUCT(--('Game 3'!$B$2:$B$29=$B70),('Game 3'!AZ$2:AZ$29))+SUMPRODUCT(--('Game 4'!$B$2:$B$29=$B70),('Game 4'!AZ$2:AZ$29))+SUMPRODUCT(--('Game 5'!$B$2:$B$29=$B70),('Game 5'!AZ$2:AZ$29))</f>
        <v>0</v>
      </c>
      <c r="E70" s="13">
        <f>SUMPRODUCT(--('Game 1'!$B$2:$B$29=$B70),('Game 1'!BA$2:BA$29))+SUMPRODUCT(--('Game 2'!$B$2:$B$29=$B70),('Game 2'!BA$2:BA$29))+SUMPRODUCT(--('Game 3'!$B$2:$B$29=$B70),('Game 3'!BA$2:BA$29))+SUMPRODUCT(--('Game 4'!$B$2:$B$29=$B70),('Game 4'!BA$2:BA$29))+SUMPRODUCT(--('Game 5'!$B$2:$B$29=$B70),('Game 5'!BA$2:BA$29))</f>
        <v>0</v>
      </c>
      <c r="F70" s="13">
        <f>SUMPRODUCT(--('Game 1'!$B$2:$B$29=$B70),('Game 1'!BB$2:BB$29))+SUMPRODUCT(--('Game 2'!$B$2:$B$29=$B70),('Game 2'!BB$2:BB$29))+SUMPRODUCT(--('Game 3'!$B$2:$B$29=$B70),('Game 3'!BB$2:BB$29))+SUMPRODUCT(--('Game 4'!$B$2:$B$29=$B70),('Game 4'!BB$2:BB$29))+SUMPRODUCT(--('Game 5'!$B$2:$B$29=$B70),('Game 5'!BB$2:BB$29))</f>
        <v>0</v>
      </c>
      <c r="G70" s="13">
        <f>SUMPRODUCT(--('Game 1'!$B$2:$B$29=$B70),('Game 1'!BC$2:BC$29))+SUMPRODUCT(--('Game 2'!$B$2:$B$29=$B70),('Game 2'!BC$2:BC$29))+SUMPRODUCT(--('Game 3'!$B$2:$B$29=$B70),('Game 3'!BC$2:BC$29))+SUMPRODUCT(--('Game 4'!$B$2:$B$29=$B70),('Game 4'!BC$2:BC$29))+SUMPRODUCT(--('Game 5'!$B$2:$B$29=$B70),('Game 5'!BC$2:BC$29))</f>
        <v>0</v>
      </c>
      <c r="H70" s="13">
        <f>SUMPRODUCT(--('Game 1'!$B$2:$B$29=$B70),('Game 1'!BD$2:BD$29))+SUMPRODUCT(--('Game 2'!$B$2:$B$29=$B70),('Game 2'!BD$2:BD$29))+SUMPRODUCT(--('Game 3'!$B$2:$B$29=$B70),('Game 3'!BD$2:BD$29))+SUMPRODUCT(--('Game 4'!$B$2:$B$29=$B70),('Game 4'!BD$2:BD$29))+SUMPRODUCT(--('Game 5'!$B$2:$B$29=$B70),('Game 5'!BD$2:BD$29))</f>
        <v>0</v>
      </c>
      <c r="I70" s="13">
        <f>SUMPRODUCT(--('Game 1'!$B$2:$B$29=$B70),('Game 1'!BE$2:BE$29))+SUMPRODUCT(--('Game 2'!$B$2:$B$29=$B70),('Game 2'!BE$2:BE$29))+SUMPRODUCT(--('Game 3'!$B$2:$B$29=$B70),('Game 3'!BE$2:BE$29))+SUMPRODUCT(--('Game 4'!$B$2:$B$29=$B70),('Game 4'!BE$2:BE$29))+SUMPRODUCT(--('Game 5'!$B$2:$B$29=$B70),('Game 5'!BE$2:BE$29))</f>
        <v>0</v>
      </c>
      <c r="J70" s="89">
        <f>SUMPRODUCT(--('Game 1'!$B$2:$B$29=$B70),('Game 1'!BF$2:BF$29))+SUMPRODUCT(--('Game 2'!$B$2:$B$29=$B70),('Game 2'!BF$2:BF$29))+SUMPRODUCT(--('Game 3'!$B$2:$B$29=$B70),('Game 3'!BF$2:BF$29))+SUMPRODUCT(--('Game 4'!$B$2:$B$29=$B70),('Game 4'!BF$2:BF$29))+SUMPRODUCT(--('Game 5'!$B$2:$B$29=$B70),('Game 5'!BF$2:BF$29))</f>
        <v>0</v>
      </c>
      <c r="K70" s="13">
        <f>SUMPRODUCT(--('Game 1'!$B$2:$B$29=$B70),('Game 1'!BG$2:BG$29))+SUMPRODUCT(--('Game 2'!$B$2:$B$29=$B70),('Game 2'!BG$2:BG$29))+SUMPRODUCT(--('Game 3'!$B$2:$B$29=$B70),('Game 3'!BG$2:BG$29))+SUMPRODUCT(--('Game 4'!$B$2:$B$29=$B70),('Game 4'!BG$2:BG$29))+SUMPRODUCT(--('Game 5'!$B$2:$B$29=$B70),('Game 5'!BG$2:BG$29))</f>
        <v>0</v>
      </c>
      <c r="L70" s="13">
        <f>SUMPRODUCT(--('Game 1'!$B$2:$B$29=$B70),('Game 1'!BH$2:BH$29))+SUMPRODUCT(--('Game 2'!$B$2:$B$29=$B70),('Game 2'!BH$2:BH$29))+SUMPRODUCT(--('Game 3'!$B$2:$B$29=$B70),('Game 3'!BH$2:BH$29))+SUMPRODUCT(--('Game 4'!$B$2:$B$29=$B70),('Game 4'!BH$2:BH$29))+SUMPRODUCT(--('Game 5'!$B$2:$B$29=$B70),('Game 5'!BH$2:BH$29))</f>
        <v>0</v>
      </c>
      <c r="M70" s="13">
        <f>SUMPRODUCT(--('Game 1'!$B$2:$B$29=$B70),('Game 1'!BI$2:BI$29))+SUMPRODUCT(--('Game 2'!$B$2:$B$29=$B70),('Game 2'!BI$2:BI$29))+SUMPRODUCT(--('Game 3'!$B$2:$B$29=$B70),('Game 3'!BI$2:BI$29))+SUMPRODUCT(--('Game 4'!$B$2:$B$29=$B70),('Game 4'!BI$2:BI$29))+SUMPRODUCT(--('Game 5'!$B$2:$B$29=$B70),('Game 5'!BI$2:BI$29))</f>
        <v>0</v>
      </c>
      <c r="N70" s="13">
        <f>SUMPRODUCT(--('Game 1'!$B$2:$B$29=$B70),('Game 1'!BJ$2:BJ$29))+SUMPRODUCT(--('Game 2'!$B$2:$B$29=$B70),('Game 2'!BJ$2:BJ$29))+SUMPRODUCT(--('Game 3'!$B$2:$B$29=$B70),('Game 3'!BJ$2:BJ$29))+SUMPRODUCT(--('Game 4'!$B$2:$B$29=$B70),('Game 4'!BJ$2:BJ$29))+SUMPRODUCT(--('Game 5'!$B$2:$B$29=$B70),('Game 5'!BJ$2:BJ$29))</f>
        <v>0</v>
      </c>
      <c r="O70" s="13">
        <f>SUMPRODUCT(--('Game 1'!$B$2:$B$29=$B70),('Game 1'!BK$2:BK$29))+SUMPRODUCT(--('Game 2'!$B$2:$B$29=$B70),('Game 2'!BK$2:BK$29))+SUMPRODUCT(--('Game 3'!$B$2:$B$29=$B70),('Game 3'!BK$2:BK$29))+SUMPRODUCT(--('Game 4'!$B$2:$B$29=$B70),('Game 4'!BK$2:BK$29))+SUMPRODUCT(--('Game 5'!$B$2:$B$29=$B70),('Game 5'!BK$2:BK$29))</f>
        <v>0</v>
      </c>
      <c r="P70" s="13">
        <f>SUMPRODUCT(--('Game 1'!$B$2:$B$29=$B70),('Game 1'!BL$2:BL$29))+SUMPRODUCT(--('Game 2'!$B$2:$B$29=$B70),('Game 2'!BL$2:BL$29))+SUMPRODUCT(--('Game 3'!$B$2:$B$29=$B70),('Game 3'!BL$2:BL$29))+SUMPRODUCT(--('Game 4'!$B$2:$B$29=$B70),('Game 4'!BL$2:BL$29))+SUMPRODUCT(--('Game 5'!$B$2:$B$29=$B70),('Game 5'!BL$2:BL$29))</f>
        <v>0</v>
      </c>
      <c r="Q70" s="13">
        <f>SUMPRODUCT(--('Game 1'!$B$2:$B$29=$B70),('Game 1'!BM$2:BM$29))+SUMPRODUCT(--('Game 2'!$B$2:$B$29=$B70),('Game 2'!BM$2:BM$29))+SUMPRODUCT(--('Game 3'!$B$2:$B$29=$B70),('Game 3'!BM$2:BM$29))+SUMPRODUCT(--('Game 4'!$B$2:$B$29=$B70),('Game 4'!BM$2:BM$29))+SUMPRODUCT(--('Game 5'!$B$2:$B$29=$B70),('Game 5'!BM$2:BM$29))</f>
        <v>0</v>
      </c>
      <c r="R70" s="13">
        <f>SUMPRODUCT(--('Game 1'!$B$2:$B$29=$B70),('Game 1'!BN$2:BN$29))+SUMPRODUCT(--('Game 2'!$B$2:$B$29=$B70),('Game 2'!BN$2:BN$29))+SUMPRODUCT(--('Game 3'!$B$2:$B$29=$B70),('Game 3'!BN$2:BN$29))+SUMPRODUCT(--('Game 4'!$B$2:$B$29=$B70),('Game 4'!BN$2:BN$29))+SUMPRODUCT(--('Game 5'!$B$2:$B$29=$B70),('Game 5'!BN$2:BN$29))</f>
        <v>0</v>
      </c>
      <c r="S70" s="13">
        <f>SUMPRODUCT(--('Game 1'!$B$2:$B$29=$B70),('Game 1'!BO$2:BO$29))+SUMPRODUCT(--('Game 2'!$B$2:$B$29=$B70),('Game 2'!BO$2:BO$29))+SUMPRODUCT(--('Game 3'!$B$2:$B$29=$B70),('Game 3'!BO$2:BO$29))+SUMPRODUCT(--('Game 4'!$B$2:$B$29=$B70),('Game 4'!BO$2:BO$29))+SUMPRODUCT(--('Game 5'!$B$2:$B$29=$B70),('Game 5'!BO$2:BO$29))</f>
        <v>0</v>
      </c>
      <c r="T70" s="80" t="str">
        <f t="shared" si="21"/>
        <v/>
      </c>
      <c r="U70" s="80" t="str">
        <f t="shared" si="22"/>
        <v/>
      </c>
      <c r="V70" s="80" t="str">
        <f t="shared" si="23"/>
        <v/>
      </c>
      <c r="W70" s="3"/>
      <c r="X70" s="76">
        <f t="shared" si="18"/>
        <v>0</v>
      </c>
      <c r="Y70" s="76">
        <f t="shared" si="19"/>
        <v>0</v>
      </c>
      <c r="Z70" s="77">
        <f t="shared" si="20"/>
        <v>0</v>
      </c>
      <c r="AB70" s="7"/>
      <c r="AC70" s="74">
        <f>SUMPRODUCT(--('Game 1'!$BS$2:$BS$11=$AB70),('Game 1'!BW$2:BW$11))+SUMPRODUCT(--('Game 2'!$BS$2:$BS$11=$AB70),('Game 2'!BW$2:BW$11))+SUMPRODUCT(--('Game 3'!$BS$2:$BS$11=$AB70),('Game 3'!BW$2:BW$11))+SUMPRODUCT(--('Game 4'!$BS$2:$BS$11=$AB70),('Game 4'!BW$2:BW$11))+SUMPRODUCT(--('Game 5'!$BS$2:$BS$11=$AB70),('Game 5'!BW$2:BW$11))</f>
        <v>0</v>
      </c>
      <c r="AD70" s="74">
        <f>SUMPRODUCT(--('Game 1'!$BS$2:$BS$11=$AB70),('Game 1'!BX$2:BX$11))+SUMPRODUCT(--('Game 2'!$BS$2:$BS$11=$AB70),('Game 2'!BX$2:BX$11))+SUMPRODUCT(--('Game 3'!$BS$2:$BS$11=$AB70),('Game 3'!BX$2:BX$11))+SUMPRODUCT(--('Game 4'!$BS$2:$BS$11=$AB70),('Game 4'!BX$2:BX$11))+SUMPRODUCT(--('Game 5'!$BS$2:$BS$11=$AB70),('Game 5'!BX$2:BX$11))</f>
        <v>0</v>
      </c>
      <c r="AE70" s="74">
        <f>SUMPRODUCT(--('Game 1'!$BS$2:$BS$11=$AB70),('Game 1'!BY$2:BY$11))+SUMPRODUCT(--('Game 2'!$BS$2:$BS$11=$AB70),('Game 2'!BY$2:BY$11))+SUMPRODUCT(--('Game 3'!$BS$2:$BS$11=$AB70),('Game 3'!BY$2:BY$11))+SUMPRODUCT(--('Game 4'!$BS$2:$BS$11=$AB70),('Game 4'!BY$2:BY$11))+SUMPRODUCT(--('Game 5'!$BS$2:$BS$11=$AB70),('Game 5'!BY$2:BY$11))</f>
        <v>0</v>
      </c>
      <c r="AF70" s="74">
        <f>SUMPRODUCT(--('Game 1'!$BS$2:$BS$11=$AB70),('Game 1'!BZ$2:BZ$11))+SUMPRODUCT(--('Game 2'!$BS$2:$BS$11=$AB70),('Game 2'!BZ$2:BZ$11))+SUMPRODUCT(--('Game 3'!$BS$2:$BS$11=$AB70),('Game 3'!BZ$2:BZ$11))+SUMPRODUCT(--('Game 4'!$BS$2:$BS$11=$AB70),('Game 4'!BZ$2:BZ$11))+SUMPRODUCT(--('Game 5'!$BS$2:$BS$11=$AB70),('Game 5'!BZ$2:BZ$11))</f>
        <v>0</v>
      </c>
      <c r="AG70" s="74">
        <f>SUMPRODUCT(--('Game 1'!$BS$2:$BS$11=$AB70),('Game 1'!CA$2:CA$11))+SUMPRODUCT(--('Game 2'!$BS$2:$BS$11=$AB70),('Game 2'!CA$2:CA$11))+SUMPRODUCT(--('Game 3'!$BS$2:$BS$11=$AB70),('Game 3'!CA$2:CA$11))+SUMPRODUCT(--('Game 4'!$BS$2:$BS$11=$AB70),('Game 4'!CA$2:CA$11))+SUMPRODUCT(--('Game 5'!$BS$2:$BS$11=$AB70),('Game 5'!CA$2:CA$11))</f>
        <v>0</v>
      </c>
      <c r="AH70" s="74">
        <f>SUMPRODUCT(--('Game 1'!$BS$2:$BS$11=$AB70),('Game 1'!CB$2:CB$11))+SUMPRODUCT(--('Game 2'!$BS$2:$BS$11=$AB70),('Game 2'!CB$2:CB$11))+SUMPRODUCT(--('Game 3'!$BS$2:$BS$11=$AB70),('Game 3'!CB$2:CB$11))+SUMPRODUCT(--('Game 4'!$BS$2:$BS$11=$AB70),('Game 4'!CB$2:CB$11))+SUMPRODUCT(--('Game 5'!$BS$2:$BS$11=$AB70),('Game 5'!CB$2:CB$11))</f>
        <v>0</v>
      </c>
      <c r="AI70" s="74">
        <f>SUMPRODUCT(--('Game 1'!$BS$2:$BS$11=$AB70),('Game 1'!CC$2:CC$11))+SUMPRODUCT(--('Game 2'!$BS$2:$BS$11=$AB70),('Game 2'!CC$2:CC$11))+SUMPRODUCT(--('Game 3'!$BS$2:$BS$11=$AB70),('Game 3'!CC$2:CC$11))+SUMPRODUCT(--('Game 4'!$BS$2:$BS$11=$AB70),('Game 4'!CC$2:CC$11))+SUMPRODUCT(--('Game 5'!$BS$2:$BS$11=$AB70),('Game 5'!CC$2:CC$11))</f>
        <v>0</v>
      </c>
      <c r="AJ70" s="91">
        <f>SUMPRODUCT(--('Game 1'!$BS$2:$BS$11=$AB70),('Game 1'!CD$2:CD$11))+SUMPRODUCT(--('Game 2'!$BS$2:$BS$11=$AB70),('Game 2'!CD$2:CD$11))+SUMPRODUCT(--('Game 3'!$BS$2:$BS$11=$AB70),('Game 3'!CD$2:CD$11))+SUMPRODUCT(--('Game 4'!$BS$2:$BS$11=$AB70),('Game 4'!CD$2:CD$11))+SUMPRODUCT(--('Game 5'!$BS$2:$BS$11=$AB70),('Game 5'!CD$2:CD$11))</f>
        <v>0</v>
      </c>
      <c r="AK70" s="125">
        <f>SUMPRODUCT(--('Game 1'!$BS$2:$BS$11=$AB70),('Game 1'!CE$2:CE$11))+SUMPRODUCT(--('Game 2'!$BS$2:$BS$11=$AB70),('Game 2'!CE$2:CE$11))+SUMPRODUCT(--('Game 3'!$BS$2:$BS$11=$AB70),('Game 3'!CE$2:CE$11))+SUMPRODUCT(--('Game 4'!$BS$2:$BS$11=$AB70),('Game 4'!CE$2:CE$11))+SUMPRODUCT(--('Game 5'!$BS$2:$BS$11=$AB70),('Game 5'!CE$2:CE$11))</f>
        <v>0</v>
      </c>
      <c r="AL70" s="74">
        <f>SUMPRODUCT(--('Game 1'!$BS$2:$BS$11=$AB70),('Game 1'!CF$2:CF$11))+SUMPRODUCT(--('Game 2'!$BS$2:$BS$11=$AB70),('Game 2'!CF$2:CF$11))+SUMPRODUCT(--('Game 3'!$BS$2:$BS$11=$AB70),('Game 3'!CF$2:CF$11))+SUMPRODUCT(--('Game 4'!$BS$2:$BS$11=$AB70),('Game 4'!CF$2:CF$11))+SUMPRODUCT(--('Game 5'!$BS$2:$BS$11=$AB70),('Game 5'!CF$2:CF$11))</f>
        <v>0</v>
      </c>
      <c r="AM70" s="74">
        <f>SUMPRODUCT(--('Game 1'!$BS$2:$BS$11=$AB70),('Game 1'!CG$2:CG$11))+SUMPRODUCT(--('Game 2'!$BS$2:$BS$11=$AB70),('Game 2'!CG$2:CG$11))+SUMPRODUCT(--('Game 3'!$BS$2:$BS$11=$AB70),('Game 3'!CG$2:CG$11))+SUMPRODUCT(--('Game 4'!$BS$2:$BS$11=$AB70),('Game 4'!CG$2:CG$11))+SUMPRODUCT(--('Game 5'!$BS$2:$BS$11=$AB70),('Game 5'!CG$2:CG$11))</f>
        <v>0</v>
      </c>
      <c r="AN70" s="74">
        <f>SUMPRODUCT(--('Game 1'!$BS$2:$BS$11=$AB70),('Game 1'!CH$2:CH$11))+SUMPRODUCT(--('Game 2'!$BS$2:$BS$11=$AB70),('Game 2'!CH$2:CH$11))+SUMPRODUCT(--('Game 3'!$BS$2:$BS$11=$AB70),('Game 3'!CH$2:CH$11))+SUMPRODUCT(--('Game 4'!$BS$2:$BS$11=$AB70),('Game 4'!CH$2:CH$11))+SUMPRODUCT(--('Game 5'!$BS$2:$BS$11=$AB70),('Game 5'!CH$2:CH$11))</f>
        <v>0</v>
      </c>
      <c r="AO70" s="74">
        <f>SUMPRODUCT(--('Game 1'!$BS$2:$BS$11=$AB70),('Game 1'!CI$2:CI$11))+SUMPRODUCT(--('Game 2'!$BS$2:$BS$11=$AB70),('Game 2'!CI$2:CI$11))+SUMPRODUCT(--('Game 3'!$BS$2:$BS$11=$AB70),('Game 3'!CI$2:CI$11))+SUMPRODUCT(--('Game 4'!$BS$2:$BS$11=$AB70),('Game 4'!CI$2:CI$11))+SUMPRODUCT(--('Game 5'!$BS$2:$BS$11=$AB70),('Game 5'!CI$2:CI$11))</f>
        <v>0</v>
      </c>
      <c r="AP70" s="74">
        <f>SUMPRODUCT(--('Game 1'!$BS$2:$BS$11=$AB70),('Game 1'!CJ$2:CJ$11))+SUMPRODUCT(--('Game 2'!$BS$2:$BS$11=$AB70),('Game 2'!CJ$2:CJ$11))+SUMPRODUCT(--('Game 3'!$BS$2:$BS$11=$AB70),('Game 3'!CJ$2:CJ$11))+SUMPRODUCT(--('Game 4'!$BS$2:$BS$11=$AB70),('Game 4'!CJ$2:CJ$11))+SUMPRODUCT(--('Game 5'!$BS$2:$BS$11=$AB70),('Game 5'!CJ$2:CJ$11))</f>
        <v>0</v>
      </c>
      <c r="AQ70" s="74">
        <f>SUMPRODUCT(--('Game 1'!$BS$2:$BS$11=$AB70),('Game 1'!CK$2:CK$11))+SUMPRODUCT(--('Game 2'!$BS$2:$BS$11=$AB70),('Game 2'!CK$2:CK$11))+SUMPRODUCT(--('Game 3'!$BS$2:$BS$11=$AB70),('Game 3'!CK$2:CK$11))+SUMPRODUCT(--('Game 4'!$BS$2:$BS$11=$AB70),('Game 4'!CK$2:CK$11))+SUMPRODUCT(--('Game 5'!$BS$2:$BS$11=$AB70),('Game 5'!CK$2:CK$11))</f>
        <v>0</v>
      </c>
      <c r="AR70" s="74">
        <f>SUMPRODUCT(--('Game 1'!$BS$2:$BS$11=$AB70),('Game 1'!CL$2:CL$11))+SUMPRODUCT(--('Game 2'!$BS$2:$BS$11=$AB70),('Game 2'!CL$2:CL$11))+SUMPRODUCT(--('Game 3'!$BS$2:$BS$11=$AB70),('Game 3'!CL$2:CL$11))+SUMPRODUCT(--('Game 4'!$BS$2:$BS$11=$AB70),('Game 4'!CL$2:CL$11))+SUMPRODUCT(--('Game 5'!$BS$2:$BS$11=$AB70),('Game 5'!CL$2:CL$11))</f>
        <v>0</v>
      </c>
      <c r="AS70" s="74">
        <f>SUMPRODUCT(--('Game 1'!$BS$2:$BS$11=$AB70),('Game 1'!CM$2:CM$11))+SUMPRODUCT(--('Game 2'!$BS$2:$BS$11=$AB70),('Game 2'!CM$2:CM$11))+SUMPRODUCT(--('Game 3'!$BS$2:$BS$11=$AB70),('Game 3'!CM$2:CM$11))+SUMPRODUCT(--('Game 4'!$BS$2:$BS$11=$AB70),('Game 4'!CM$2:CM$11))+SUMPRODUCT(--('Game 5'!$BS$2:$BS$11=$AB70),('Game 5'!CM$2:CM$11))</f>
        <v>0</v>
      </c>
      <c r="AT70" s="74">
        <f>SUMPRODUCT(--('Game 1'!$BS$2:$BS$11=$AB70),('Game 1'!CN$2:CN$11))+SUMPRODUCT(--('Game 2'!$BS$2:$BS$11=$AB70),('Game 2'!CN$2:CN$11))+SUMPRODUCT(--('Game 3'!$BS$2:$BS$11=$AB70),('Game 3'!CN$2:CN$11))+SUMPRODUCT(--('Game 4'!$BS$2:$BS$11=$AB70),('Game 4'!CN$2:CN$11))+SUMPRODUCT(--('Game 5'!$BS$2:$BS$11=$AB70),('Game 5'!CN$2:CN$11))</f>
        <v>0</v>
      </c>
      <c r="AU70" s="87" t="str">
        <f t="shared" si="24"/>
        <v/>
      </c>
      <c r="AV70" s="87" t="str">
        <f t="shared" si="25"/>
        <v/>
      </c>
      <c r="AX70" s="191"/>
    </row>
    <row r="71" spans="2:50" ht="10.5" customHeight="1">
      <c r="B71" s="2"/>
      <c r="C71" s="13">
        <f>SUMPRODUCT(--('Game 1'!$B$2:$B$29=$B71),('Game 1'!AY$2:AY$29))+SUMPRODUCT(--('Game 2'!$B$2:$B$29=$B71),('Game 2'!AY$2:AY$29))+SUMPRODUCT(--('Game 3'!$B$2:$B$29=$B71),('Game 3'!AY$2:AY$29))+SUMPRODUCT(--('Game 4'!$B$2:$B$29=$B71),('Game 4'!AY$2:AY$29))+SUMPRODUCT(--('Game 5'!$B$2:$B$29=$B71),('Game 5'!AY$2:AY$29))</f>
        <v>0</v>
      </c>
      <c r="D71" s="13">
        <f>SUMPRODUCT(--('Game 1'!$B$2:$B$29=$B71),('Game 1'!AZ$2:AZ$29))+SUMPRODUCT(--('Game 2'!$B$2:$B$29=$B71),('Game 2'!AZ$2:AZ$29))+SUMPRODUCT(--('Game 3'!$B$2:$B$29=$B71),('Game 3'!AZ$2:AZ$29))+SUMPRODUCT(--('Game 4'!$B$2:$B$29=$B71),('Game 4'!AZ$2:AZ$29))+SUMPRODUCT(--('Game 5'!$B$2:$B$29=$B71),('Game 5'!AZ$2:AZ$29))</f>
        <v>0</v>
      </c>
      <c r="E71" s="13">
        <f>SUMPRODUCT(--('Game 1'!$B$2:$B$29=$B71),('Game 1'!BA$2:BA$29))+SUMPRODUCT(--('Game 2'!$B$2:$B$29=$B71),('Game 2'!BA$2:BA$29))+SUMPRODUCT(--('Game 3'!$B$2:$B$29=$B71),('Game 3'!BA$2:BA$29))+SUMPRODUCT(--('Game 4'!$B$2:$B$29=$B71),('Game 4'!BA$2:BA$29))+SUMPRODUCT(--('Game 5'!$B$2:$B$29=$B71),('Game 5'!BA$2:BA$29))</f>
        <v>0</v>
      </c>
      <c r="F71" s="13">
        <f>SUMPRODUCT(--('Game 1'!$B$2:$B$29=$B71),('Game 1'!BB$2:BB$29))+SUMPRODUCT(--('Game 2'!$B$2:$B$29=$B71),('Game 2'!BB$2:BB$29))+SUMPRODUCT(--('Game 3'!$B$2:$B$29=$B71),('Game 3'!BB$2:BB$29))+SUMPRODUCT(--('Game 4'!$B$2:$B$29=$B71),('Game 4'!BB$2:BB$29))+SUMPRODUCT(--('Game 5'!$B$2:$B$29=$B71),('Game 5'!BB$2:BB$29))</f>
        <v>0</v>
      </c>
      <c r="G71" s="13">
        <f>SUMPRODUCT(--('Game 1'!$B$2:$B$29=$B71),('Game 1'!BC$2:BC$29))+SUMPRODUCT(--('Game 2'!$B$2:$B$29=$B71),('Game 2'!BC$2:BC$29))+SUMPRODUCT(--('Game 3'!$B$2:$B$29=$B71),('Game 3'!BC$2:BC$29))+SUMPRODUCT(--('Game 4'!$B$2:$B$29=$B71),('Game 4'!BC$2:BC$29))+SUMPRODUCT(--('Game 5'!$B$2:$B$29=$B71),('Game 5'!BC$2:BC$29))</f>
        <v>0</v>
      </c>
      <c r="H71" s="13">
        <f>SUMPRODUCT(--('Game 1'!$B$2:$B$29=$B71),('Game 1'!BD$2:BD$29))+SUMPRODUCT(--('Game 2'!$B$2:$B$29=$B71),('Game 2'!BD$2:BD$29))+SUMPRODUCT(--('Game 3'!$B$2:$B$29=$B71),('Game 3'!BD$2:BD$29))+SUMPRODUCT(--('Game 4'!$B$2:$B$29=$B71),('Game 4'!BD$2:BD$29))+SUMPRODUCT(--('Game 5'!$B$2:$B$29=$B71),('Game 5'!BD$2:BD$29))</f>
        <v>0</v>
      </c>
      <c r="I71" s="13">
        <f>SUMPRODUCT(--('Game 1'!$B$2:$B$29=$B71),('Game 1'!BE$2:BE$29))+SUMPRODUCT(--('Game 2'!$B$2:$B$29=$B71),('Game 2'!BE$2:BE$29))+SUMPRODUCT(--('Game 3'!$B$2:$B$29=$B71),('Game 3'!BE$2:BE$29))+SUMPRODUCT(--('Game 4'!$B$2:$B$29=$B71),('Game 4'!BE$2:BE$29))+SUMPRODUCT(--('Game 5'!$B$2:$B$29=$B71),('Game 5'!BE$2:BE$29))</f>
        <v>0</v>
      </c>
      <c r="J71" s="89">
        <f>SUMPRODUCT(--('Game 1'!$B$2:$B$29=$B71),('Game 1'!BF$2:BF$29))+SUMPRODUCT(--('Game 2'!$B$2:$B$29=$B71),('Game 2'!BF$2:BF$29))+SUMPRODUCT(--('Game 3'!$B$2:$B$29=$B71),('Game 3'!BF$2:BF$29))+SUMPRODUCT(--('Game 4'!$B$2:$B$29=$B71),('Game 4'!BF$2:BF$29))+SUMPRODUCT(--('Game 5'!$B$2:$B$29=$B71),('Game 5'!BF$2:BF$29))</f>
        <v>0</v>
      </c>
      <c r="K71" s="13">
        <f>SUMPRODUCT(--('Game 1'!$B$2:$B$29=$B71),('Game 1'!BG$2:BG$29))+SUMPRODUCT(--('Game 2'!$B$2:$B$29=$B71),('Game 2'!BG$2:BG$29))+SUMPRODUCT(--('Game 3'!$B$2:$B$29=$B71),('Game 3'!BG$2:BG$29))+SUMPRODUCT(--('Game 4'!$B$2:$B$29=$B71),('Game 4'!BG$2:BG$29))+SUMPRODUCT(--('Game 5'!$B$2:$B$29=$B71),('Game 5'!BG$2:BG$29))</f>
        <v>0</v>
      </c>
      <c r="L71" s="13">
        <f>SUMPRODUCT(--('Game 1'!$B$2:$B$29=$B71),('Game 1'!BH$2:BH$29))+SUMPRODUCT(--('Game 2'!$B$2:$B$29=$B71),('Game 2'!BH$2:BH$29))+SUMPRODUCT(--('Game 3'!$B$2:$B$29=$B71),('Game 3'!BH$2:BH$29))+SUMPRODUCT(--('Game 4'!$B$2:$B$29=$B71),('Game 4'!BH$2:BH$29))+SUMPRODUCT(--('Game 5'!$B$2:$B$29=$B71),('Game 5'!BH$2:BH$29))</f>
        <v>0</v>
      </c>
      <c r="M71" s="13">
        <f>SUMPRODUCT(--('Game 1'!$B$2:$B$29=$B71),('Game 1'!BI$2:BI$29))+SUMPRODUCT(--('Game 2'!$B$2:$B$29=$B71),('Game 2'!BI$2:BI$29))+SUMPRODUCT(--('Game 3'!$B$2:$B$29=$B71),('Game 3'!BI$2:BI$29))+SUMPRODUCT(--('Game 4'!$B$2:$B$29=$B71),('Game 4'!BI$2:BI$29))+SUMPRODUCT(--('Game 5'!$B$2:$B$29=$B71),('Game 5'!BI$2:BI$29))</f>
        <v>0</v>
      </c>
      <c r="N71" s="13">
        <f>SUMPRODUCT(--('Game 1'!$B$2:$B$29=$B71),('Game 1'!BJ$2:BJ$29))+SUMPRODUCT(--('Game 2'!$B$2:$B$29=$B71),('Game 2'!BJ$2:BJ$29))+SUMPRODUCT(--('Game 3'!$B$2:$B$29=$B71),('Game 3'!BJ$2:BJ$29))+SUMPRODUCT(--('Game 4'!$B$2:$B$29=$B71),('Game 4'!BJ$2:BJ$29))+SUMPRODUCT(--('Game 5'!$B$2:$B$29=$B71),('Game 5'!BJ$2:BJ$29))</f>
        <v>0</v>
      </c>
      <c r="O71" s="13">
        <f>SUMPRODUCT(--('Game 1'!$B$2:$B$29=$B71),('Game 1'!BK$2:BK$29))+SUMPRODUCT(--('Game 2'!$B$2:$B$29=$B71),('Game 2'!BK$2:BK$29))+SUMPRODUCT(--('Game 3'!$B$2:$B$29=$B71),('Game 3'!BK$2:BK$29))+SUMPRODUCT(--('Game 4'!$B$2:$B$29=$B71),('Game 4'!BK$2:BK$29))+SUMPRODUCT(--('Game 5'!$B$2:$B$29=$B71),('Game 5'!BK$2:BK$29))</f>
        <v>0</v>
      </c>
      <c r="P71" s="13">
        <f>SUMPRODUCT(--('Game 1'!$B$2:$B$29=$B71),('Game 1'!BL$2:BL$29))+SUMPRODUCT(--('Game 2'!$B$2:$B$29=$B71),('Game 2'!BL$2:BL$29))+SUMPRODUCT(--('Game 3'!$B$2:$B$29=$B71),('Game 3'!BL$2:BL$29))+SUMPRODUCT(--('Game 4'!$B$2:$B$29=$B71),('Game 4'!BL$2:BL$29))+SUMPRODUCT(--('Game 5'!$B$2:$B$29=$B71),('Game 5'!BL$2:BL$29))</f>
        <v>0</v>
      </c>
      <c r="Q71" s="13">
        <f>SUMPRODUCT(--('Game 1'!$B$2:$B$29=$B71),('Game 1'!BM$2:BM$29))+SUMPRODUCT(--('Game 2'!$B$2:$B$29=$B71),('Game 2'!BM$2:BM$29))+SUMPRODUCT(--('Game 3'!$B$2:$B$29=$B71),('Game 3'!BM$2:BM$29))+SUMPRODUCT(--('Game 4'!$B$2:$B$29=$B71),('Game 4'!BM$2:BM$29))+SUMPRODUCT(--('Game 5'!$B$2:$B$29=$B71),('Game 5'!BM$2:BM$29))</f>
        <v>0</v>
      </c>
      <c r="R71" s="13">
        <f>SUMPRODUCT(--('Game 1'!$B$2:$B$29=$B71),('Game 1'!BN$2:BN$29))+SUMPRODUCT(--('Game 2'!$B$2:$B$29=$B71),('Game 2'!BN$2:BN$29))+SUMPRODUCT(--('Game 3'!$B$2:$B$29=$B71),('Game 3'!BN$2:BN$29))+SUMPRODUCT(--('Game 4'!$B$2:$B$29=$B71),('Game 4'!BN$2:BN$29))+SUMPRODUCT(--('Game 5'!$B$2:$B$29=$B71),('Game 5'!BN$2:BN$29))</f>
        <v>0</v>
      </c>
      <c r="S71" s="13">
        <f>SUMPRODUCT(--('Game 1'!$B$2:$B$29=$B71),('Game 1'!BO$2:BO$29))+SUMPRODUCT(--('Game 2'!$B$2:$B$29=$B71),('Game 2'!BO$2:BO$29))+SUMPRODUCT(--('Game 3'!$B$2:$B$29=$B71),('Game 3'!BO$2:BO$29))+SUMPRODUCT(--('Game 4'!$B$2:$B$29=$B71),('Game 4'!BO$2:BO$29))+SUMPRODUCT(--('Game 5'!$B$2:$B$29=$B71),('Game 5'!BO$2:BO$29))</f>
        <v>0</v>
      </c>
      <c r="T71" s="80" t="str">
        <f t="shared" si="21"/>
        <v/>
      </c>
      <c r="U71" s="80" t="str">
        <f t="shared" si="22"/>
        <v/>
      </c>
      <c r="V71" s="80" t="str">
        <f t="shared" si="23"/>
        <v/>
      </c>
      <c r="W71" s="3"/>
      <c r="X71" s="76">
        <f t="shared" si="18"/>
        <v>0</v>
      </c>
      <c r="Y71" s="76">
        <f t="shared" si="19"/>
        <v>0</v>
      </c>
      <c r="Z71" s="77">
        <f t="shared" si="20"/>
        <v>0</v>
      </c>
      <c r="AB71" s="7"/>
      <c r="AC71" s="74">
        <f>SUMPRODUCT(--('Game 1'!$BS$2:$BS$11=$AB71),('Game 1'!BW$2:BW$11))+SUMPRODUCT(--('Game 2'!$BS$2:$BS$11=$AB71),('Game 2'!BW$2:BW$11))+SUMPRODUCT(--('Game 3'!$BS$2:$BS$11=$AB71),('Game 3'!BW$2:BW$11))+SUMPRODUCT(--('Game 4'!$BS$2:$BS$11=$AB71),('Game 4'!BW$2:BW$11))+SUMPRODUCT(--('Game 5'!$BS$2:$BS$11=$AB71),('Game 5'!BW$2:BW$11))</f>
        <v>0</v>
      </c>
      <c r="AD71" s="74">
        <f>SUMPRODUCT(--('Game 1'!$BS$2:$BS$11=$AB71),('Game 1'!BX$2:BX$11))+SUMPRODUCT(--('Game 2'!$BS$2:$BS$11=$AB71),('Game 2'!BX$2:BX$11))+SUMPRODUCT(--('Game 3'!$BS$2:$BS$11=$AB71),('Game 3'!BX$2:BX$11))+SUMPRODUCT(--('Game 4'!$BS$2:$BS$11=$AB71),('Game 4'!BX$2:BX$11))+SUMPRODUCT(--('Game 5'!$BS$2:$BS$11=$AB71),('Game 5'!BX$2:BX$11))</f>
        <v>0</v>
      </c>
      <c r="AE71" s="74">
        <f>SUMPRODUCT(--('Game 1'!$BS$2:$BS$11=$AB71),('Game 1'!BY$2:BY$11))+SUMPRODUCT(--('Game 2'!$BS$2:$BS$11=$AB71),('Game 2'!BY$2:BY$11))+SUMPRODUCT(--('Game 3'!$BS$2:$BS$11=$AB71),('Game 3'!BY$2:BY$11))+SUMPRODUCT(--('Game 4'!$BS$2:$BS$11=$AB71),('Game 4'!BY$2:BY$11))+SUMPRODUCT(--('Game 5'!$BS$2:$BS$11=$AB71),('Game 5'!BY$2:BY$11))</f>
        <v>0</v>
      </c>
      <c r="AF71" s="74">
        <f>SUMPRODUCT(--('Game 1'!$BS$2:$BS$11=$AB71),('Game 1'!BZ$2:BZ$11))+SUMPRODUCT(--('Game 2'!$BS$2:$BS$11=$AB71),('Game 2'!BZ$2:BZ$11))+SUMPRODUCT(--('Game 3'!$BS$2:$BS$11=$AB71),('Game 3'!BZ$2:BZ$11))+SUMPRODUCT(--('Game 4'!$BS$2:$BS$11=$AB71),('Game 4'!BZ$2:BZ$11))+SUMPRODUCT(--('Game 5'!$BS$2:$BS$11=$AB71),('Game 5'!BZ$2:BZ$11))</f>
        <v>0</v>
      </c>
      <c r="AG71" s="74">
        <f>SUMPRODUCT(--('Game 1'!$BS$2:$BS$11=$AB71),('Game 1'!CA$2:CA$11))+SUMPRODUCT(--('Game 2'!$BS$2:$BS$11=$AB71),('Game 2'!CA$2:CA$11))+SUMPRODUCT(--('Game 3'!$BS$2:$BS$11=$AB71),('Game 3'!CA$2:CA$11))+SUMPRODUCT(--('Game 4'!$BS$2:$BS$11=$AB71),('Game 4'!CA$2:CA$11))+SUMPRODUCT(--('Game 5'!$BS$2:$BS$11=$AB71),('Game 5'!CA$2:CA$11))</f>
        <v>0</v>
      </c>
      <c r="AH71" s="74">
        <f>SUMPRODUCT(--('Game 1'!$BS$2:$BS$11=$AB71),('Game 1'!CB$2:CB$11))+SUMPRODUCT(--('Game 2'!$BS$2:$BS$11=$AB71),('Game 2'!CB$2:CB$11))+SUMPRODUCT(--('Game 3'!$BS$2:$BS$11=$AB71),('Game 3'!CB$2:CB$11))+SUMPRODUCT(--('Game 4'!$BS$2:$BS$11=$AB71),('Game 4'!CB$2:CB$11))+SUMPRODUCT(--('Game 5'!$BS$2:$BS$11=$AB71),('Game 5'!CB$2:CB$11))</f>
        <v>0</v>
      </c>
      <c r="AI71" s="74">
        <f>SUMPRODUCT(--('Game 1'!$BS$2:$BS$11=$AB71),('Game 1'!CC$2:CC$11))+SUMPRODUCT(--('Game 2'!$BS$2:$BS$11=$AB71),('Game 2'!CC$2:CC$11))+SUMPRODUCT(--('Game 3'!$BS$2:$BS$11=$AB71),('Game 3'!CC$2:CC$11))+SUMPRODUCT(--('Game 4'!$BS$2:$BS$11=$AB71),('Game 4'!CC$2:CC$11))+SUMPRODUCT(--('Game 5'!$BS$2:$BS$11=$AB71),('Game 5'!CC$2:CC$11))</f>
        <v>0</v>
      </c>
      <c r="AJ71" s="91">
        <f>SUMPRODUCT(--('Game 1'!$BS$2:$BS$11=$AB71),('Game 1'!CD$2:CD$11))+SUMPRODUCT(--('Game 2'!$BS$2:$BS$11=$AB71),('Game 2'!CD$2:CD$11))+SUMPRODUCT(--('Game 3'!$BS$2:$BS$11=$AB71),('Game 3'!CD$2:CD$11))+SUMPRODUCT(--('Game 4'!$BS$2:$BS$11=$AB71),('Game 4'!CD$2:CD$11))+SUMPRODUCT(--('Game 5'!$BS$2:$BS$11=$AB71),('Game 5'!CD$2:CD$11))</f>
        <v>0</v>
      </c>
      <c r="AK71" s="125">
        <f>SUMPRODUCT(--('Game 1'!$BS$2:$BS$11=$AB71),('Game 1'!CE$2:CE$11))+SUMPRODUCT(--('Game 2'!$BS$2:$BS$11=$AB71),('Game 2'!CE$2:CE$11))+SUMPRODUCT(--('Game 3'!$BS$2:$BS$11=$AB71),('Game 3'!CE$2:CE$11))+SUMPRODUCT(--('Game 4'!$BS$2:$BS$11=$AB71),('Game 4'!CE$2:CE$11))+SUMPRODUCT(--('Game 5'!$BS$2:$BS$11=$AB71),('Game 5'!CE$2:CE$11))</f>
        <v>0</v>
      </c>
      <c r="AL71" s="74">
        <f>SUMPRODUCT(--('Game 1'!$BS$2:$BS$11=$AB71),('Game 1'!CF$2:CF$11))+SUMPRODUCT(--('Game 2'!$BS$2:$BS$11=$AB71),('Game 2'!CF$2:CF$11))+SUMPRODUCT(--('Game 3'!$BS$2:$BS$11=$AB71),('Game 3'!CF$2:CF$11))+SUMPRODUCT(--('Game 4'!$BS$2:$BS$11=$AB71),('Game 4'!CF$2:CF$11))+SUMPRODUCT(--('Game 5'!$BS$2:$BS$11=$AB71),('Game 5'!CF$2:CF$11))</f>
        <v>0</v>
      </c>
      <c r="AM71" s="74">
        <f>SUMPRODUCT(--('Game 1'!$BS$2:$BS$11=$AB71),('Game 1'!CG$2:CG$11))+SUMPRODUCT(--('Game 2'!$BS$2:$BS$11=$AB71),('Game 2'!CG$2:CG$11))+SUMPRODUCT(--('Game 3'!$BS$2:$BS$11=$AB71),('Game 3'!CG$2:CG$11))+SUMPRODUCT(--('Game 4'!$BS$2:$BS$11=$AB71),('Game 4'!CG$2:CG$11))+SUMPRODUCT(--('Game 5'!$BS$2:$BS$11=$AB71),('Game 5'!CG$2:CG$11))</f>
        <v>0</v>
      </c>
      <c r="AN71" s="74">
        <f>SUMPRODUCT(--('Game 1'!$BS$2:$BS$11=$AB71),('Game 1'!CH$2:CH$11))+SUMPRODUCT(--('Game 2'!$BS$2:$BS$11=$AB71),('Game 2'!CH$2:CH$11))+SUMPRODUCT(--('Game 3'!$BS$2:$BS$11=$AB71),('Game 3'!CH$2:CH$11))+SUMPRODUCT(--('Game 4'!$BS$2:$BS$11=$AB71),('Game 4'!CH$2:CH$11))+SUMPRODUCT(--('Game 5'!$BS$2:$BS$11=$AB71),('Game 5'!CH$2:CH$11))</f>
        <v>0</v>
      </c>
      <c r="AO71" s="74">
        <f>SUMPRODUCT(--('Game 1'!$BS$2:$BS$11=$AB71),('Game 1'!CI$2:CI$11))+SUMPRODUCT(--('Game 2'!$BS$2:$BS$11=$AB71),('Game 2'!CI$2:CI$11))+SUMPRODUCT(--('Game 3'!$BS$2:$BS$11=$AB71),('Game 3'!CI$2:CI$11))+SUMPRODUCT(--('Game 4'!$BS$2:$BS$11=$AB71),('Game 4'!CI$2:CI$11))+SUMPRODUCT(--('Game 5'!$BS$2:$BS$11=$AB71),('Game 5'!CI$2:CI$11))</f>
        <v>0</v>
      </c>
      <c r="AP71" s="74">
        <f>SUMPRODUCT(--('Game 1'!$BS$2:$BS$11=$AB71),('Game 1'!CJ$2:CJ$11))+SUMPRODUCT(--('Game 2'!$BS$2:$BS$11=$AB71),('Game 2'!CJ$2:CJ$11))+SUMPRODUCT(--('Game 3'!$BS$2:$BS$11=$AB71),('Game 3'!CJ$2:CJ$11))+SUMPRODUCT(--('Game 4'!$BS$2:$BS$11=$AB71),('Game 4'!CJ$2:CJ$11))+SUMPRODUCT(--('Game 5'!$BS$2:$BS$11=$AB71),('Game 5'!CJ$2:CJ$11))</f>
        <v>0</v>
      </c>
      <c r="AQ71" s="74">
        <f>SUMPRODUCT(--('Game 1'!$BS$2:$BS$11=$AB71),('Game 1'!CK$2:CK$11))+SUMPRODUCT(--('Game 2'!$BS$2:$BS$11=$AB71),('Game 2'!CK$2:CK$11))+SUMPRODUCT(--('Game 3'!$BS$2:$BS$11=$AB71),('Game 3'!CK$2:CK$11))+SUMPRODUCT(--('Game 4'!$BS$2:$BS$11=$AB71),('Game 4'!CK$2:CK$11))+SUMPRODUCT(--('Game 5'!$BS$2:$BS$11=$AB71),('Game 5'!CK$2:CK$11))</f>
        <v>0</v>
      </c>
      <c r="AR71" s="74">
        <f>SUMPRODUCT(--('Game 1'!$BS$2:$BS$11=$AB71),('Game 1'!CL$2:CL$11))+SUMPRODUCT(--('Game 2'!$BS$2:$BS$11=$AB71),('Game 2'!CL$2:CL$11))+SUMPRODUCT(--('Game 3'!$BS$2:$BS$11=$AB71),('Game 3'!CL$2:CL$11))+SUMPRODUCT(--('Game 4'!$BS$2:$BS$11=$AB71),('Game 4'!CL$2:CL$11))+SUMPRODUCT(--('Game 5'!$BS$2:$BS$11=$AB71),('Game 5'!CL$2:CL$11))</f>
        <v>0</v>
      </c>
      <c r="AS71" s="74">
        <f>SUMPRODUCT(--('Game 1'!$BS$2:$BS$11=$AB71),('Game 1'!CM$2:CM$11))+SUMPRODUCT(--('Game 2'!$BS$2:$BS$11=$AB71),('Game 2'!CM$2:CM$11))+SUMPRODUCT(--('Game 3'!$BS$2:$BS$11=$AB71),('Game 3'!CM$2:CM$11))+SUMPRODUCT(--('Game 4'!$BS$2:$BS$11=$AB71),('Game 4'!CM$2:CM$11))+SUMPRODUCT(--('Game 5'!$BS$2:$BS$11=$AB71),('Game 5'!CM$2:CM$11))</f>
        <v>0</v>
      </c>
      <c r="AT71" s="74">
        <f>SUMPRODUCT(--('Game 1'!$BS$2:$BS$11=$AB71),('Game 1'!CN$2:CN$11))+SUMPRODUCT(--('Game 2'!$BS$2:$BS$11=$AB71),('Game 2'!CN$2:CN$11))+SUMPRODUCT(--('Game 3'!$BS$2:$BS$11=$AB71),('Game 3'!CN$2:CN$11))+SUMPRODUCT(--('Game 4'!$BS$2:$BS$11=$AB71),('Game 4'!CN$2:CN$11))+SUMPRODUCT(--('Game 5'!$BS$2:$BS$11=$AB71),('Game 5'!CN$2:CN$11))</f>
        <v>0</v>
      </c>
      <c r="AU71" s="87" t="str">
        <f t="shared" si="24"/>
        <v/>
      </c>
      <c r="AV71" s="87" t="str">
        <f t="shared" si="25"/>
        <v/>
      </c>
      <c r="AX71" s="191"/>
    </row>
    <row r="72" spans="2:50" ht="10.5" customHeight="1">
      <c r="B72" s="2"/>
      <c r="C72" s="13">
        <f>SUMPRODUCT(--('Game 1'!$B$2:$B$29=$B72),('Game 1'!AY$2:AY$29))+SUMPRODUCT(--('Game 2'!$B$2:$B$29=$B72),('Game 2'!AY$2:AY$29))+SUMPRODUCT(--('Game 3'!$B$2:$B$29=$B72),('Game 3'!AY$2:AY$29))+SUMPRODUCT(--('Game 4'!$B$2:$B$29=$B72),('Game 4'!AY$2:AY$29))+SUMPRODUCT(--('Game 5'!$B$2:$B$29=$B72),('Game 5'!AY$2:AY$29))</f>
        <v>0</v>
      </c>
      <c r="D72" s="13">
        <f>SUMPRODUCT(--('Game 1'!$B$2:$B$29=$B72),('Game 1'!AZ$2:AZ$29))+SUMPRODUCT(--('Game 2'!$B$2:$B$29=$B72),('Game 2'!AZ$2:AZ$29))+SUMPRODUCT(--('Game 3'!$B$2:$B$29=$B72),('Game 3'!AZ$2:AZ$29))+SUMPRODUCT(--('Game 4'!$B$2:$B$29=$B72),('Game 4'!AZ$2:AZ$29))+SUMPRODUCT(--('Game 5'!$B$2:$B$29=$B72),('Game 5'!AZ$2:AZ$29))</f>
        <v>0</v>
      </c>
      <c r="E72" s="13">
        <f>SUMPRODUCT(--('Game 1'!$B$2:$B$29=$B72),('Game 1'!BA$2:BA$29))+SUMPRODUCT(--('Game 2'!$B$2:$B$29=$B72),('Game 2'!BA$2:BA$29))+SUMPRODUCT(--('Game 3'!$B$2:$B$29=$B72),('Game 3'!BA$2:BA$29))+SUMPRODUCT(--('Game 4'!$B$2:$B$29=$B72),('Game 4'!BA$2:BA$29))+SUMPRODUCT(--('Game 5'!$B$2:$B$29=$B72),('Game 5'!BA$2:BA$29))</f>
        <v>0</v>
      </c>
      <c r="F72" s="13">
        <f>SUMPRODUCT(--('Game 1'!$B$2:$B$29=$B72),('Game 1'!BB$2:BB$29))+SUMPRODUCT(--('Game 2'!$B$2:$B$29=$B72),('Game 2'!BB$2:BB$29))+SUMPRODUCT(--('Game 3'!$B$2:$B$29=$B72),('Game 3'!BB$2:BB$29))+SUMPRODUCT(--('Game 4'!$B$2:$B$29=$B72),('Game 4'!BB$2:BB$29))+SUMPRODUCT(--('Game 5'!$B$2:$B$29=$B72),('Game 5'!BB$2:BB$29))</f>
        <v>0</v>
      </c>
      <c r="G72" s="13">
        <f>SUMPRODUCT(--('Game 1'!$B$2:$B$29=$B72),('Game 1'!BC$2:BC$29))+SUMPRODUCT(--('Game 2'!$B$2:$B$29=$B72),('Game 2'!BC$2:BC$29))+SUMPRODUCT(--('Game 3'!$B$2:$B$29=$B72),('Game 3'!BC$2:BC$29))+SUMPRODUCT(--('Game 4'!$B$2:$B$29=$B72),('Game 4'!BC$2:BC$29))+SUMPRODUCT(--('Game 5'!$B$2:$B$29=$B72),('Game 5'!BC$2:BC$29))</f>
        <v>0</v>
      </c>
      <c r="H72" s="13">
        <f>SUMPRODUCT(--('Game 1'!$B$2:$B$29=$B72),('Game 1'!BD$2:BD$29))+SUMPRODUCT(--('Game 2'!$B$2:$B$29=$B72),('Game 2'!BD$2:BD$29))+SUMPRODUCT(--('Game 3'!$B$2:$B$29=$B72),('Game 3'!BD$2:BD$29))+SUMPRODUCT(--('Game 4'!$B$2:$B$29=$B72),('Game 4'!BD$2:BD$29))+SUMPRODUCT(--('Game 5'!$B$2:$B$29=$B72),('Game 5'!BD$2:BD$29))</f>
        <v>0</v>
      </c>
      <c r="I72" s="13">
        <f>SUMPRODUCT(--('Game 1'!$B$2:$B$29=$B72),('Game 1'!BE$2:BE$29))+SUMPRODUCT(--('Game 2'!$B$2:$B$29=$B72),('Game 2'!BE$2:BE$29))+SUMPRODUCT(--('Game 3'!$B$2:$B$29=$B72),('Game 3'!BE$2:BE$29))+SUMPRODUCT(--('Game 4'!$B$2:$B$29=$B72),('Game 4'!BE$2:BE$29))+SUMPRODUCT(--('Game 5'!$B$2:$B$29=$B72),('Game 5'!BE$2:BE$29))</f>
        <v>0</v>
      </c>
      <c r="J72" s="89">
        <f>SUMPRODUCT(--('Game 1'!$B$2:$B$29=$B72),('Game 1'!BF$2:BF$29))+SUMPRODUCT(--('Game 2'!$B$2:$B$29=$B72),('Game 2'!BF$2:BF$29))+SUMPRODUCT(--('Game 3'!$B$2:$B$29=$B72),('Game 3'!BF$2:BF$29))+SUMPRODUCT(--('Game 4'!$B$2:$B$29=$B72),('Game 4'!BF$2:BF$29))+SUMPRODUCT(--('Game 5'!$B$2:$B$29=$B72),('Game 5'!BF$2:BF$29))</f>
        <v>0</v>
      </c>
      <c r="K72" s="13">
        <f>SUMPRODUCT(--('Game 1'!$B$2:$B$29=$B72),('Game 1'!BG$2:BG$29))+SUMPRODUCT(--('Game 2'!$B$2:$B$29=$B72),('Game 2'!BG$2:BG$29))+SUMPRODUCT(--('Game 3'!$B$2:$B$29=$B72),('Game 3'!BG$2:BG$29))+SUMPRODUCT(--('Game 4'!$B$2:$B$29=$B72),('Game 4'!BG$2:BG$29))+SUMPRODUCT(--('Game 5'!$B$2:$B$29=$B72),('Game 5'!BG$2:BG$29))</f>
        <v>0</v>
      </c>
      <c r="L72" s="13">
        <f>SUMPRODUCT(--('Game 1'!$B$2:$B$29=$B72),('Game 1'!BH$2:BH$29))+SUMPRODUCT(--('Game 2'!$B$2:$B$29=$B72),('Game 2'!BH$2:BH$29))+SUMPRODUCT(--('Game 3'!$B$2:$B$29=$B72),('Game 3'!BH$2:BH$29))+SUMPRODUCT(--('Game 4'!$B$2:$B$29=$B72),('Game 4'!BH$2:BH$29))+SUMPRODUCT(--('Game 5'!$B$2:$B$29=$B72),('Game 5'!BH$2:BH$29))</f>
        <v>0</v>
      </c>
      <c r="M72" s="13">
        <f>SUMPRODUCT(--('Game 1'!$B$2:$B$29=$B72),('Game 1'!BI$2:BI$29))+SUMPRODUCT(--('Game 2'!$B$2:$B$29=$B72),('Game 2'!BI$2:BI$29))+SUMPRODUCT(--('Game 3'!$B$2:$B$29=$B72),('Game 3'!BI$2:BI$29))+SUMPRODUCT(--('Game 4'!$B$2:$B$29=$B72),('Game 4'!BI$2:BI$29))+SUMPRODUCT(--('Game 5'!$B$2:$B$29=$B72),('Game 5'!BI$2:BI$29))</f>
        <v>0</v>
      </c>
      <c r="N72" s="13">
        <f>SUMPRODUCT(--('Game 1'!$B$2:$B$29=$B72),('Game 1'!BJ$2:BJ$29))+SUMPRODUCT(--('Game 2'!$B$2:$B$29=$B72),('Game 2'!BJ$2:BJ$29))+SUMPRODUCT(--('Game 3'!$B$2:$B$29=$B72),('Game 3'!BJ$2:BJ$29))+SUMPRODUCT(--('Game 4'!$B$2:$B$29=$B72),('Game 4'!BJ$2:BJ$29))+SUMPRODUCT(--('Game 5'!$B$2:$B$29=$B72),('Game 5'!BJ$2:BJ$29))</f>
        <v>0</v>
      </c>
      <c r="O72" s="13">
        <f>SUMPRODUCT(--('Game 1'!$B$2:$B$29=$B72),('Game 1'!BK$2:BK$29))+SUMPRODUCT(--('Game 2'!$B$2:$B$29=$B72),('Game 2'!BK$2:BK$29))+SUMPRODUCT(--('Game 3'!$B$2:$B$29=$B72),('Game 3'!BK$2:BK$29))+SUMPRODUCT(--('Game 4'!$B$2:$B$29=$B72),('Game 4'!BK$2:BK$29))+SUMPRODUCT(--('Game 5'!$B$2:$B$29=$B72),('Game 5'!BK$2:BK$29))</f>
        <v>0</v>
      </c>
      <c r="P72" s="13">
        <f>SUMPRODUCT(--('Game 1'!$B$2:$B$29=$B72),('Game 1'!BL$2:BL$29))+SUMPRODUCT(--('Game 2'!$B$2:$B$29=$B72),('Game 2'!BL$2:BL$29))+SUMPRODUCT(--('Game 3'!$B$2:$B$29=$B72),('Game 3'!BL$2:BL$29))+SUMPRODUCT(--('Game 4'!$B$2:$B$29=$B72),('Game 4'!BL$2:BL$29))+SUMPRODUCT(--('Game 5'!$B$2:$B$29=$B72),('Game 5'!BL$2:BL$29))</f>
        <v>0</v>
      </c>
      <c r="Q72" s="13">
        <f>SUMPRODUCT(--('Game 1'!$B$2:$B$29=$B72),('Game 1'!BM$2:BM$29))+SUMPRODUCT(--('Game 2'!$B$2:$B$29=$B72),('Game 2'!BM$2:BM$29))+SUMPRODUCT(--('Game 3'!$B$2:$B$29=$B72),('Game 3'!BM$2:BM$29))+SUMPRODUCT(--('Game 4'!$B$2:$B$29=$B72),('Game 4'!BM$2:BM$29))+SUMPRODUCT(--('Game 5'!$B$2:$B$29=$B72),('Game 5'!BM$2:BM$29))</f>
        <v>0</v>
      </c>
      <c r="R72" s="13">
        <f>SUMPRODUCT(--('Game 1'!$B$2:$B$29=$B72),('Game 1'!BN$2:BN$29))+SUMPRODUCT(--('Game 2'!$B$2:$B$29=$B72),('Game 2'!BN$2:BN$29))+SUMPRODUCT(--('Game 3'!$B$2:$B$29=$B72),('Game 3'!BN$2:BN$29))+SUMPRODUCT(--('Game 4'!$B$2:$B$29=$B72),('Game 4'!BN$2:BN$29))+SUMPRODUCT(--('Game 5'!$B$2:$B$29=$B72),('Game 5'!BN$2:BN$29))</f>
        <v>0</v>
      </c>
      <c r="S72" s="13">
        <f>SUMPRODUCT(--('Game 1'!$B$2:$B$29=$B72),('Game 1'!BO$2:BO$29))+SUMPRODUCT(--('Game 2'!$B$2:$B$29=$B72),('Game 2'!BO$2:BO$29))+SUMPRODUCT(--('Game 3'!$B$2:$B$29=$B72),('Game 3'!BO$2:BO$29))+SUMPRODUCT(--('Game 4'!$B$2:$B$29=$B72),('Game 4'!BO$2:BO$29))+SUMPRODUCT(--('Game 5'!$B$2:$B$29=$B72),('Game 5'!BO$2:BO$29))</f>
        <v>0</v>
      </c>
      <c r="T72" s="80" t="str">
        <f t="shared" si="21"/>
        <v/>
      </c>
      <c r="U72" s="80" t="str">
        <f t="shared" si="22"/>
        <v/>
      </c>
      <c r="V72" s="80" t="str">
        <f t="shared" si="23"/>
        <v/>
      </c>
      <c r="W72" s="3"/>
      <c r="X72" s="76">
        <f t="shared" si="18"/>
        <v>0</v>
      </c>
      <c r="Y72" s="76">
        <f t="shared" si="19"/>
        <v>0</v>
      </c>
      <c r="Z72" s="77">
        <f t="shared" si="20"/>
        <v>0</v>
      </c>
      <c r="AB72" s="7"/>
      <c r="AC72" s="74">
        <f>SUMPRODUCT(--('Game 1'!$BS$2:$BS$11=$AB72),('Game 1'!BW$2:BW$11))+SUMPRODUCT(--('Game 2'!$BS$2:$BS$11=$AB72),('Game 2'!BW$2:BW$11))+SUMPRODUCT(--('Game 3'!$BS$2:$BS$11=$AB72),('Game 3'!BW$2:BW$11))+SUMPRODUCT(--('Game 4'!$BS$2:$BS$11=$AB72),('Game 4'!BW$2:BW$11))+SUMPRODUCT(--('Game 5'!$BS$2:$BS$11=$AB72),('Game 5'!BW$2:BW$11))</f>
        <v>0</v>
      </c>
      <c r="AD72" s="74">
        <f>SUMPRODUCT(--('Game 1'!$BS$2:$BS$11=$AB72),('Game 1'!BX$2:BX$11))+SUMPRODUCT(--('Game 2'!$BS$2:$BS$11=$AB72),('Game 2'!BX$2:BX$11))+SUMPRODUCT(--('Game 3'!$BS$2:$BS$11=$AB72),('Game 3'!BX$2:BX$11))+SUMPRODUCT(--('Game 4'!$BS$2:$BS$11=$AB72),('Game 4'!BX$2:BX$11))+SUMPRODUCT(--('Game 5'!$BS$2:$BS$11=$AB72),('Game 5'!BX$2:BX$11))</f>
        <v>0</v>
      </c>
      <c r="AE72" s="74">
        <f>SUMPRODUCT(--('Game 1'!$BS$2:$BS$11=$AB72),('Game 1'!BY$2:BY$11))+SUMPRODUCT(--('Game 2'!$BS$2:$BS$11=$AB72),('Game 2'!BY$2:BY$11))+SUMPRODUCT(--('Game 3'!$BS$2:$BS$11=$AB72),('Game 3'!BY$2:BY$11))+SUMPRODUCT(--('Game 4'!$BS$2:$BS$11=$AB72),('Game 4'!BY$2:BY$11))+SUMPRODUCT(--('Game 5'!$BS$2:$BS$11=$AB72),('Game 5'!BY$2:BY$11))</f>
        <v>0</v>
      </c>
      <c r="AF72" s="74">
        <f>SUMPRODUCT(--('Game 1'!$BS$2:$BS$11=$AB72),('Game 1'!BZ$2:BZ$11))+SUMPRODUCT(--('Game 2'!$BS$2:$BS$11=$AB72),('Game 2'!BZ$2:BZ$11))+SUMPRODUCT(--('Game 3'!$BS$2:$BS$11=$AB72),('Game 3'!BZ$2:BZ$11))+SUMPRODUCT(--('Game 4'!$BS$2:$BS$11=$AB72),('Game 4'!BZ$2:BZ$11))+SUMPRODUCT(--('Game 5'!$BS$2:$BS$11=$AB72),('Game 5'!BZ$2:BZ$11))</f>
        <v>0</v>
      </c>
      <c r="AG72" s="74">
        <f>SUMPRODUCT(--('Game 1'!$BS$2:$BS$11=$AB72),('Game 1'!CA$2:CA$11))+SUMPRODUCT(--('Game 2'!$BS$2:$BS$11=$AB72),('Game 2'!CA$2:CA$11))+SUMPRODUCT(--('Game 3'!$BS$2:$BS$11=$AB72),('Game 3'!CA$2:CA$11))+SUMPRODUCT(--('Game 4'!$BS$2:$BS$11=$AB72),('Game 4'!CA$2:CA$11))+SUMPRODUCT(--('Game 5'!$BS$2:$BS$11=$AB72),('Game 5'!CA$2:CA$11))</f>
        <v>0</v>
      </c>
      <c r="AH72" s="74">
        <f>SUMPRODUCT(--('Game 1'!$BS$2:$BS$11=$AB72),('Game 1'!CB$2:CB$11))+SUMPRODUCT(--('Game 2'!$BS$2:$BS$11=$AB72),('Game 2'!CB$2:CB$11))+SUMPRODUCT(--('Game 3'!$BS$2:$BS$11=$AB72),('Game 3'!CB$2:CB$11))+SUMPRODUCT(--('Game 4'!$BS$2:$BS$11=$AB72),('Game 4'!CB$2:CB$11))+SUMPRODUCT(--('Game 5'!$BS$2:$BS$11=$AB72),('Game 5'!CB$2:CB$11))</f>
        <v>0</v>
      </c>
      <c r="AI72" s="74">
        <f>SUMPRODUCT(--('Game 1'!$BS$2:$BS$11=$AB72),('Game 1'!CC$2:CC$11))+SUMPRODUCT(--('Game 2'!$BS$2:$BS$11=$AB72),('Game 2'!CC$2:CC$11))+SUMPRODUCT(--('Game 3'!$BS$2:$BS$11=$AB72),('Game 3'!CC$2:CC$11))+SUMPRODUCT(--('Game 4'!$BS$2:$BS$11=$AB72),('Game 4'!CC$2:CC$11))+SUMPRODUCT(--('Game 5'!$BS$2:$BS$11=$AB72),('Game 5'!CC$2:CC$11))</f>
        <v>0</v>
      </c>
      <c r="AJ72" s="91">
        <f>SUMPRODUCT(--('Game 1'!$BS$2:$BS$11=$AB72),('Game 1'!CD$2:CD$11))+SUMPRODUCT(--('Game 2'!$BS$2:$BS$11=$AB72),('Game 2'!CD$2:CD$11))+SUMPRODUCT(--('Game 3'!$BS$2:$BS$11=$AB72),('Game 3'!CD$2:CD$11))+SUMPRODUCT(--('Game 4'!$BS$2:$BS$11=$AB72),('Game 4'!CD$2:CD$11))+SUMPRODUCT(--('Game 5'!$BS$2:$BS$11=$AB72),('Game 5'!CD$2:CD$11))</f>
        <v>0</v>
      </c>
      <c r="AK72" s="125">
        <f>SUMPRODUCT(--('Game 1'!$BS$2:$BS$11=$AB72),('Game 1'!CE$2:CE$11))+SUMPRODUCT(--('Game 2'!$BS$2:$BS$11=$AB72),('Game 2'!CE$2:CE$11))+SUMPRODUCT(--('Game 3'!$BS$2:$BS$11=$AB72),('Game 3'!CE$2:CE$11))+SUMPRODUCT(--('Game 4'!$BS$2:$BS$11=$AB72),('Game 4'!CE$2:CE$11))+SUMPRODUCT(--('Game 5'!$BS$2:$BS$11=$AB72),('Game 5'!CE$2:CE$11))</f>
        <v>0</v>
      </c>
      <c r="AL72" s="74">
        <f>SUMPRODUCT(--('Game 1'!$BS$2:$BS$11=$AB72),('Game 1'!CF$2:CF$11))+SUMPRODUCT(--('Game 2'!$BS$2:$BS$11=$AB72),('Game 2'!CF$2:CF$11))+SUMPRODUCT(--('Game 3'!$BS$2:$BS$11=$AB72),('Game 3'!CF$2:CF$11))+SUMPRODUCT(--('Game 4'!$BS$2:$BS$11=$AB72),('Game 4'!CF$2:CF$11))+SUMPRODUCT(--('Game 5'!$BS$2:$BS$11=$AB72),('Game 5'!CF$2:CF$11))</f>
        <v>0</v>
      </c>
      <c r="AM72" s="74">
        <f>SUMPRODUCT(--('Game 1'!$BS$2:$BS$11=$AB72),('Game 1'!CG$2:CG$11))+SUMPRODUCT(--('Game 2'!$BS$2:$BS$11=$AB72),('Game 2'!CG$2:CG$11))+SUMPRODUCT(--('Game 3'!$BS$2:$BS$11=$AB72),('Game 3'!CG$2:CG$11))+SUMPRODUCT(--('Game 4'!$BS$2:$BS$11=$AB72),('Game 4'!CG$2:CG$11))+SUMPRODUCT(--('Game 5'!$BS$2:$BS$11=$AB72),('Game 5'!CG$2:CG$11))</f>
        <v>0</v>
      </c>
      <c r="AN72" s="74">
        <f>SUMPRODUCT(--('Game 1'!$BS$2:$BS$11=$AB72),('Game 1'!CH$2:CH$11))+SUMPRODUCT(--('Game 2'!$BS$2:$BS$11=$AB72),('Game 2'!CH$2:CH$11))+SUMPRODUCT(--('Game 3'!$BS$2:$BS$11=$AB72),('Game 3'!CH$2:CH$11))+SUMPRODUCT(--('Game 4'!$BS$2:$BS$11=$AB72),('Game 4'!CH$2:CH$11))+SUMPRODUCT(--('Game 5'!$BS$2:$BS$11=$AB72),('Game 5'!CH$2:CH$11))</f>
        <v>0</v>
      </c>
      <c r="AO72" s="74">
        <f>SUMPRODUCT(--('Game 1'!$BS$2:$BS$11=$AB72),('Game 1'!CI$2:CI$11))+SUMPRODUCT(--('Game 2'!$BS$2:$BS$11=$AB72),('Game 2'!CI$2:CI$11))+SUMPRODUCT(--('Game 3'!$BS$2:$BS$11=$AB72),('Game 3'!CI$2:CI$11))+SUMPRODUCT(--('Game 4'!$BS$2:$BS$11=$AB72),('Game 4'!CI$2:CI$11))+SUMPRODUCT(--('Game 5'!$BS$2:$BS$11=$AB72),('Game 5'!CI$2:CI$11))</f>
        <v>0</v>
      </c>
      <c r="AP72" s="74">
        <f>SUMPRODUCT(--('Game 1'!$BS$2:$BS$11=$AB72),('Game 1'!CJ$2:CJ$11))+SUMPRODUCT(--('Game 2'!$BS$2:$BS$11=$AB72),('Game 2'!CJ$2:CJ$11))+SUMPRODUCT(--('Game 3'!$BS$2:$BS$11=$AB72),('Game 3'!CJ$2:CJ$11))+SUMPRODUCT(--('Game 4'!$BS$2:$BS$11=$AB72),('Game 4'!CJ$2:CJ$11))+SUMPRODUCT(--('Game 5'!$BS$2:$BS$11=$AB72),('Game 5'!CJ$2:CJ$11))</f>
        <v>0</v>
      </c>
      <c r="AQ72" s="74">
        <f>SUMPRODUCT(--('Game 1'!$BS$2:$BS$11=$AB72),('Game 1'!CK$2:CK$11))+SUMPRODUCT(--('Game 2'!$BS$2:$BS$11=$AB72),('Game 2'!CK$2:CK$11))+SUMPRODUCT(--('Game 3'!$BS$2:$BS$11=$AB72),('Game 3'!CK$2:CK$11))+SUMPRODUCT(--('Game 4'!$BS$2:$BS$11=$AB72),('Game 4'!CK$2:CK$11))+SUMPRODUCT(--('Game 5'!$BS$2:$BS$11=$AB72),('Game 5'!CK$2:CK$11))</f>
        <v>0</v>
      </c>
      <c r="AR72" s="74">
        <f>SUMPRODUCT(--('Game 1'!$BS$2:$BS$11=$AB72),('Game 1'!CL$2:CL$11))+SUMPRODUCT(--('Game 2'!$BS$2:$BS$11=$AB72),('Game 2'!CL$2:CL$11))+SUMPRODUCT(--('Game 3'!$BS$2:$BS$11=$AB72),('Game 3'!CL$2:CL$11))+SUMPRODUCT(--('Game 4'!$BS$2:$BS$11=$AB72),('Game 4'!CL$2:CL$11))+SUMPRODUCT(--('Game 5'!$BS$2:$BS$11=$AB72),('Game 5'!CL$2:CL$11))</f>
        <v>0</v>
      </c>
      <c r="AS72" s="74">
        <f>SUMPRODUCT(--('Game 1'!$BS$2:$BS$11=$AB72),('Game 1'!CM$2:CM$11))+SUMPRODUCT(--('Game 2'!$BS$2:$BS$11=$AB72),('Game 2'!CM$2:CM$11))+SUMPRODUCT(--('Game 3'!$BS$2:$BS$11=$AB72),('Game 3'!CM$2:CM$11))+SUMPRODUCT(--('Game 4'!$BS$2:$BS$11=$AB72),('Game 4'!CM$2:CM$11))+SUMPRODUCT(--('Game 5'!$BS$2:$BS$11=$AB72),('Game 5'!CM$2:CM$11))</f>
        <v>0</v>
      </c>
      <c r="AT72" s="74">
        <f>SUMPRODUCT(--('Game 1'!$BS$2:$BS$11=$AB72),('Game 1'!CN$2:CN$11))+SUMPRODUCT(--('Game 2'!$BS$2:$BS$11=$AB72),('Game 2'!CN$2:CN$11))+SUMPRODUCT(--('Game 3'!$BS$2:$BS$11=$AB72),('Game 3'!CN$2:CN$11))+SUMPRODUCT(--('Game 4'!$BS$2:$BS$11=$AB72),('Game 4'!CN$2:CN$11))+SUMPRODUCT(--('Game 5'!$BS$2:$BS$11=$AB72),('Game 5'!CN$2:CN$11))</f>
        <v>0</v>
      </c>
      <c r="AU72" s="87" t="str">
        <f t="shared" si="24"/>
        <v/>
      </c>
      <c r="AV72" s="87" t="str">
        <f t="shared" si="25"/>
        <v/>
      </c>
      <c r="AX72" s="191"/>
    </row>
    <row r="73" spans="2:50" ht="10.5" customHeight="1">
      <c r="B73" s="2"/>
      <c r="C73" s="13">
        <f>SUMPRODUCT(--('Game 1'!$B$2:$B$29=$B73),('Game 1'!AY$2:AY$29))+SUMPRODUCT(--('Game 2'!$B$2:$B$29=$B73),('Game 2'!AY$2:AY$29))+SUMPRODUCT(--('Game 3'!$B$2:$B$29=$B73),('Game 3'!AY$2:AY$29))+SUMPRODUCT(--('Game 4'!$B$2:$B$29=$B73),('Game 4'!AY$2:AY$29))+SUMPRODUCT(--('Game 5'!$B$2:$B$29=$B73),('Game 5'!AY$2:AY$29))</f>
        <v>0</v>
      </c>
      <c r="D73" s="13">
        <f>SUMPRODUCT(--('Game 1'!$B$2:$B$29=$B73),('Game 1'!AZ$2:AZ$29))+SUMPRODUCT(--('Game 2'!$B$2:$B$29=$B73),('Game 2'!AZ$2:AZ$29))+SUMPRODUCT(--('Game 3'!$B$2:$B$29=$B73),('Game 3'!AZ$2:AZ$29))+SUMPRODUCT(--('Game 4'!$B$2:$B$29=$B73),('Game 4'!AZ$2:AZ$29))+SUMPRODUCT(--('Game 5'!$B$2:$B$29=$B73),('Game 5'!AZ$2:AZ$29))</f>
        <v>0</v>
      </c>
      <c r="E73" s="13">
        <f>SUMPRODUCT(--('Game 1'!$B$2:$B$29=$B73),('Game 1'!BA$2:BA$29))+SUMPRODUCT(--('Game 2'!$B$2:$B$29=$B73),('Game 2'!BA$2:BA$29))+SUMPRODUCT(--('Game 3'!$B$2:$B$29=$B73),('Game 3'!BA$2:BA$29))+SUMPRODUCT(--('Game 4'!$B$2:$B$29=$B73),('Game 4'!BA$2:BA$29))+SUMPRODUCT(--('Game 5'!$B$2:$B$29=$B73),('Game 5'!BA$2:BA$29))</f>
        <v>0</v>
      </c>
      <c r="F73" s="13">
        <f>SUMPRODUCT(--('Game 1'!$B$2:$B$29=$B73),('Game 1'!BB$2:BB$29))+SUMPRODUCT(--('Game 2'!$B$2:$B$29=$B73),('Game 2'!BB$2:BB$29))+SUMPRODUCT(--('Game 3'!$B$2:$B$29=$B73),('Game 3'!BB$2:BB$29))+SUMPRODUCT(--('Game 4'!$B$2:$B$29=$B73),('Game 4'!BB$2:BB$29))+SUMPRODUCT(--('Game 5'!$B$2:$B$29=$B73),('Game 5'!BB$2:BB$29))</f>
        <v>0</v>
      </c>
      <c r="G73" s="13">
        <f>SUMPRODUCT(--('Game 1'!$B$2:$B$29=$B73),('Game 1'!BC$2:BC$29))+SUMPRODUCT(--('Game 2'!$B$2:$B$29=$B73),('Game 2'!BC$2:BC$29))+SUMPRODUCT(--('Game 3'!$B$2:$B$29=$B73),('Game 3'!BC$2:BC$29))+SUMPRODUCT(--('Game 4'!$B$2:$B$29=$B73),('Game 4'!BC$2:BC$29))+SUMPRODUCT(--('Game 5'!$B$2:$B$29=$B73),('Game 5'!BC$2:BC$29))</f>
        <v>0</v>
      </c>
      <c r="H73" s="13">
        <f>SUMPRODUCT(--('Game 1'!$B$2:$B$29=$B73),('Game 1'!BD$2:BD$29))+SUMPRODUCT(--('Game 2'!$B$2:$B$29=$B73),('Game 2'!BD$2:BD$29))+SUMPRODUCT(--('Game 3'!$B$2:$B$29=$B73),('Game 3'!BD$2:BD$29))+SUMPRODUCT(--('Game 4'!$B$2:$B$29=$B73),('Game 4'!BD$2:BD$29))+SUMPRODUCT(--('Game 5'!$B$2:$B$29=$B73),('Game 5'!BD$2:BD$29))</f>
        <v>0</v>
      </c>
      <c r="I73" s="13">
        <f>SUMPRODUCT(--('Game 1'!$B$2:$B$29=$B73),('Game 1'!BE$2:BE$29))+SUMPRODUCT(--('Game 2'!$B$2:$B$29=$B73),('Game 2'!BE$2:BE$29))+SUMPRODUCT(--('Game 3'!$B$2:$B$29=$B73),('Game 3'!BE$2:BE$29))+SUMPRODUCT(--('Game 4'!$B$2:$B$29=$B73),('Game 4'!BE$2:BE$29))+SUMPRODUCT(--('Game 5'!$B$2:$B$29=$B73),('Game 5'!BE$2:BE$29))</f>
        <v>0</v>
      </c>
      <c r="J73" s="89">
        <f>SUMPRODUCT(--('Game 1'!$B$2:$B$29=$B73),('Game 1'!BF$2:BF$29))+SUMPRODUCT(--('Game 2'!$B$2:$B$29=$B73),('Game 2'!BF$2:BF$29))+SUMPRODUCT(--('Game 3'!$B$2:$B$29=$B73),('Game 3'!BF$2:BF$29))+SUMPRODUCT(--('Game 4'!$B$2:$B$29=$B73),('Game 4'!BF$2:BF$29))+SUMPRODUCT(--('Game 5'!$B$2:$B$29=$B73),('Game 5'!BF$2:BF$29))</f>
        <v>0</v>
      </c>
      <c r="K73" s="13">
        <f>SUMPRODUCT(--('Game 1'!$B$2:$B$29=$B73),('Game 1'!BG$2:BG$29))+SUMPRODUCT(--('Game 2'!$B$2:$B$29=$B73),('Game 2'!BG$2:BG$29))+SUMPRODUCT(--('Game 3'!$B$2:$B$29=$B73),('Game 3'!BG$2:BG$29))+SUMPRODUCT(--('Game 4'!$B$2:$B$29=$B73),('Game 4'!BG$2:BG$29))+SUMPRODUCT(--('Game 5'!$B$2:$B$29=$B73),('Game 5'!BG$2:BG$29))</f>
        <v>0</v>
      </c>
      <c r="L73" s="13">
        <f>SUMPRODUCT(--('Game 1'!$B$2:$B$29=$B73),('Game 1'!BH$2:BH$29))+SUMPRODUCT(--('Game 2'!$B$2:$B$29=$B73),('Game 2'!BH$2:BH$29))+SUMPRODUCT(--('Game 3'!$B$2:$B$29=$B73),('Game 3'!BH$2:BH$29))+SUMPRODUCT(--('Game 4'!$B$2:$B$29=$B73),('Game 4'!BH$2:BH$29))+SUMPRODUCT(--('Game 5'!$B$2:$B$29=$B73),('Game 5'!BH$2:BH$29))</f>
        <v>0</v>
      </c>
      <c r="M73" s="13">
        <f>SUMPRODUCT(--('Game 1'!$B$2:$B$29=$B73),('Game 1'!BI$2:BI$29))+SUMPRODUCT(--('Game 2'!$B$2:$B$29=$B73),('Game 2'!BI$2:BI$29))+SUMPRODUCT(--('Game 3'!$B$2:$B$29=$B73),('Game 3'!BI$2:BI$29))+SUMPRODUCT(--('Game 4'!$B$2:$B$29=$B73),('Game 4'!BI$2:BI$29))+SUMPRODUCT(--('Game 5'!$B$2:$B$29=$B73),('Game 5'!BI$2:BI$29))</f>
        <v>0</v>
      </c>
      <c r="N73" s="13">
        <f>SUMPRODUCT(--('Game 1'!$B$2:$B$29=$B73),('Game 1'!BJ$2:BJ$29))+SUMPRODUCT(--('Game 2'!$B$2:$B$29=$B73),('Game 2'!BJ$2:BJ$29))+SUMPRODUCT(--('Game 3'!$B$2:$B$29=$B73),('Game 3'!BJ$2:BJ$29))+SUMPRODUCT(--('Game 4'!$B$2:$B$29=$B73),('Game 4'!BJ$2:BJ$29))+SUMPRODUCT(--('Game 5'!$B$2:$B$29=$B73),('Game 5'!BJ$2:BJ$29))</f>
        <v>0</v>
      </c>
      <c r="O73" s="13">
        <f>SUMPRODUCT(--('Game 1'!$B$2:$B$29=$B73),('Game 1'!BK$2:BK$29))+SUMPRODUCT(--('Game 2'!$B$2:$B$29=$B73),('Game 2'!BK$2:BK$29))+SUMPRODUCT(--('Game 3'!$B$2:$B$29=$B73),('Game 3'!BK$2:BK$29))+SUMPRODUCT(--('Game 4'!$B$2:$B$29=$B73),('Game 4'!BK$2:BK$29))+SUMPRODUCT(--('Game 5'!$B$2:$B$29=$B73),('Game 5'!BK$2:BK$29))</f>
        <v>0</v>
      </c>
      <c r="P73" s="13">
        <f>SUMPRODUCT(--('Game 1'!$B$2:$B$29=$B73),('Game 1'!BL$2:BL$29))+SUMPRODUCT(--('Game 2'!$B$2:$B$29=$B73),('Game 2'!BL$2:BL$29))+SUMPRODUCT(--('Game 3'!$B$2:$B$29=$B73),('Game 3'!BL$2:BL$29))+SUMPRODUCT(--('Game 4'!$B$2:$B$29=$B73),('Game 4'!BL$2:BL$29))+SUMPRODUCT(--('Game 5'!$B$2:$B$29=$B73),('Game 5'!BL$2:BL$29))</f>
        <v>0</v>
      </c>
      <c r="Q73" s="13">
        <f>SUMPRODUCT(--('Game 1'!$B$2:$B$29=$B73),('Game 1'!BM$2:BM$29))+SUMPRODUCT(--('Game 2'!$B$2:$B$29=$B73),('Game 2'!BM$2:BM$29))+SUMPRODUCT(--('Game 3'!$B$2:$B$29=$B73),('Game 3'!BM$2:BM$29))+SUMPRODUCT(--('Game 4'!$B$2:$B$29=$B73),('Game 4'!BM$2:BM$29))+SUMPRODUCT(--('Game 5'!$B$2:$B$29=$B73),('Game 5'!BM$2:BM$29))</f>
        <v>0</v>
      </c>
      <c r="R73" s="13">
        <f>SUMPRODUCT(--('Game 1'!$B$2:$B$29=$B73),('Game 1'!BN$2:BN$29))+SUMPRODUCT(--('Game 2'!$B$2:$B$29=$B73),('Game 2'!BN$2:BN$29))+SUMPRODUCT(--('Game 3'!$B$2:$B$29=$B73),('Game 3'!BN$2:BN$29))+SUMPRODUCT(--('Game 4'!$B$2:$B$29=$B73),('Game 4'!BN$2:BN$29))+SUMPRODUCT(--('Game 5'!$B$2:$B$29=$B73),('Game 5'!BN$2:BN$29))</f>
        <v>0</v>
      </c>
      <c r="S73" s="13">
        <f>SUMPRODUCT(--('Game 1'!$B$2:$B$29=$B73),('Game 1'!BO$2:BO$29))+SUMPRODUCT(--('Game 2'!$B$2:$B$29=$B73),('Game 2'!BO$2:BO$29))+SUMPRODUCT(--('Game 3'!$B$2:$B$29=$B73),('Game 3'!BO$2:BO$29))+SUMPRODUCT(--('Game 4'!$B$2:$B$29=$B73),('Game 4'!BO$2:BO$29))+SUMPRODUCT(--('Game 5'!$B$2:$B$29=$B73),('Game 5'!BO$2:BO$29))</f>
        <v>0</v>
      </c>
      <c r="T73" s="80" t="str">
        <f t="shared" ref="T73:T74" si="34">IF(D73=0,"",(F73/D73)*1000)</f>
        <v/>
      </c>
      <c r="U73" s="80" t="str">
        <f t="shared" ref="U73:U74" si="35">IF(X73=0,"",(F73+K73+O73)/(D73+K73+O73+P73)*1000)</f>
        <v/>
      </c>
      <c r="V73" s="80" t="str">
        <f t="shared" ref="V73:V74" si="36">IF(X73=0,"",(Z73/D73)*1000)</f>
        <v/>
      </c>
      <c r="W73" s="3"/>
      <c r="X73" s="76">
        <f t="shared" ref="X73:X74" si="37">D73+K73+O73+P73+Q73</f>
        <v>0</v>
      </c>
      <c r="Y73" s="76">
        <f t="shared" ref="Y73:Y74" si="38">F73+K73+O73</f>
        <v>0</v>
      </c>
      <c r="Z73" s="77">
        <f t="shared" ref="Z73:Z74" si="39">F73+H73+2*I73+3*J73</f>
        <v>0</v>
      </c>
      <c r="AB73" s="7"/>
      <c r="AC73" s="74">
        <f>SUMPRODUCT(--('Game 1'!$BS$2:$BS$11=$AB73),('Game 1'!BW$2:BW$11))+SUMPRODUCT(--('Game 2'!$BS$2:$BS$11=$AB73),('Game 2'!BW$2:BW$11))+SUMPRODUCT(--('Game 3'!$BS$2:$BS$11=$AB73),('Game 3'!BW$2:BW$11))+SUMPRODUCT(--('Game 4'!$BS$2:$BS$11=$AB73),('Game 4'!BW$2:BW$11))+SUMPRODUCT(--('Game 5'!$BS$2:$BS$11=$AB73),('Game 5'!BW$2:BW$11))</f>
        <v>0</v>
      </c>
      <c r="AD73" s="74">
        <f>SUMPRODUCT(--('Game 1'!$BS$2:$BS$11=$AB73),('Game 1'!BX$2:BX$11))+SUMPRODUCT(--('Game 2'!$BS$2:$BS$11=$AB73),('Game 2'!BX$2:BX$11))+SUMPRODUCT(--('Game 3'!$BS$2:$BS$11=$AB73),('Game 3'!BX$2:BX$11))+SUMPRODUCT(--('Game 4'!$BS$2:$BS$11=$AB73),('Game 4'!BX$2:BX$11))+SUMPRODUCT(--('Game 5'!$BS$2:$BS$11=$AB73),('Game 5'!BX$2:BX$11))</f>
        <v>0</v>
      </c>
      <c r="AE73" s="74">
        <f>SUMPRODUCT(--('Game 1'!$BS$2:$BS$11=$AB73),('Game 1'!BY$2:BY$11))+SUMPRODUCT(--('Game 2'!$BS$2:$BS$11=$AB73),('Game 2'!BY$2:BY$11))+SUMPRODUCT(--('Game 3'!$BS$2:$BS$11=$AB73),('Game 3'!BY$2:BY$11))+SUMPRODUCT(--('Game 4'!$BS$2:$BS$11=$AB73),('Game 4'!BY$2:BY$11))+SUMPRODUCT(--('Game 5'!$BS$2:$BS$11=$AB73),('Game 5'!BY$2:BY$11))</f>
        <v>0</v>
      </c>
      <c r="AF73" s="74">
        <f>SUMPRODUCT(--('Game 1'!$BS$2:$BS$11=$AB73),('Game 1'!BZ$2:BZ$11))+SUMPRODUCT(--('Game 2'!$BS$2:$BS$11=$AB73),('Game 2'!BZ$2:BZ$11))+SUMPRODUCT(--('Game 3'!$BS$2:$BS$11=$AB73),('Game 3'!BZ$2:BZ$11))+SUMPRODUCT(--('Game 4'!$BS$2:$BS$11=$AB73),('Game 4'!BZ$2:BZ$11))+SUMPRODUCT(--('Game 5'!$BS$2:$BS$11=$AB73),('Game 5'!BZ$2:BZ$11))</f>
        <v>0</v>
      </c>
      <c r="AG73" s="74">
        <f>SUMPRODUCT(--('Game 1'!$BS$2:$BS$11=$AB73),('Game 1'!CA$2:CA$11))+SUMPRODUCT(--('Game 2'!$BS$2:$BS$11=$AB73),('Game 2'!CA$2:CA$11))+SUMPRODUCT(--('Game 3'!$BS$2:$BS$11=$AB73),('Game 3'!CA$2:CA$11))+SUMPRODUCT(--('Game 4'!$BS$2:$BS$11=$AB73),('Game 4'!CA$2:CA$11))+SUMPRODUCT(--('Game 5'!$BS$2:$BS$11=$AB73),('Game 5'!CA$2:CA$11))</f>
        <v>0</v>
      </c>
      <c r="AH73" s="74">
        <f>SUMPRODUCT(--('Game 1'!$BS$2:$BS$11=$AB73),('Game 1'!CB$2:CB$11))+SUMPRODUCT(--('Game 2'!$BS$2:$BS$11=$AB73),('Game 2'!CB$2:CB$11))+SUMPRODUCT(--('Game 3'!$BS$2:$BS$11=$AB73),('Game 3'!CB$2:CB$11))+SUMPRODUCT(--('Game 4'!$BS$2:$BS$11=$AB73),('Game 4'!CB$2:CB$11))+SUMPRODUCT(--('Game 5'!$BS$2:$BS$11=$AB73),('Game 5'!CB$2:CB$11))</f>
        <v>0</v>
      </c>
      <c r="AI73" s="74">
        <f>SUMPRODUCT(--('Game 1'!$BS$2:$BS$11=$AB73),('Game 1'!CC$2:CC$11))+SUMPRODUCT(--('Game 2'!$BS$2:$BS$11=$AB73),('Game 2'!CC$2:CC$11))+SUMPRODUCT(--('Game 3'!$BS$2:$BS$11=$AB73),('Game 3'!CC$2:CC$11))+SUMPRODUCT(--('Game 4'!$BS$2:$BS$11=$AB73),('Game 4'!CC$2:CC$11))+SUMPRODUCT(--('Game 5'!$BS$2:$BS$11=$AB73),('Game 5'!CC$2:CC$11))</f>
        <v>0</v>
      </c>
      <c r="AJ73" s="91">
        <f>SUMPRODUCT(--('Game 1'!$BS$2:$BS$11=$AB73),('Game 1'!CD$2:CD$11))+SUMPRODUCT(--('Game 2'!$BS$2:$BS$11=$AB73),('Game 2'!CD$2:CD$11))+SUMPRODUCT(--('Game 3'!$BS$2:$BS$11=$AB73),('Game 3'!CD$2:CD$11))+SUMPRODUCT(--('Game 4'!$BS$2:$BS$11=$AB73),('Game 4'!CD$2:CD$11))+SUMPRODUCT(--('Game 5'!$BS$2:$BS$11=$AB73),('Game 5'!CD$2:CD$11))</f>
        <v>0</v>
      </c>
      <c r="AK73" s="125">
        <f>SUMPRODUCT(--('Game 1'!$BS$2:$BS$11=$AB73),('Game 1'!CE$2:CE$11))+SUMPRODUCT(--('Game 2'!$BS$2:$BS$11=$AB73),('Game 2'!CE$2:CE$11))+SUMPRODUCT(--('Game 3'!$BS$2:$BS$11=$AB73),('Game 3'!CE$2:CE$11))+SUMPRODUCT(--('Game 4'!$BS$2:$BS$11=$AB73),('Game 4'!CE$2:CE$11))+SUMPRODUCT(--('Game 5'!$BS$2:$BS$11=$AB73),('Game 5'!CE$2:CE$11))</f>
        <v>0</v>
      </c>
      <c r="AL73" s="74">
        <f>SUMPRODUCT(--('Game 1'!$BS$2:$BS$11=$AB73),('Game 1'!CF$2:CF$11))+SUMPRODUCT(--('Game 2'!$BS$2:$BS$11=$AB73),('Game 2'!CF$2:CF$11))+SUMPRODUCT(--('Game 3'!$BS$2:$BS$11=$AB73),('Game 3'!CF$2:CF$11))+SUMPRODUCT(--('Game 4'!$BS$2:$BS$11=$AB73),('Game 4'!CF$2:CF$11))+SUMPRODUCT(--('Game 5'!$BS$2:$BS$11=$AB73),('Game 5'!CF$2:CF$11))</f>
        <v>0</v>
      </c>
      <c r="AM73" s="74">
        <f>SUMPRODUCT(--('Game 1'!$BS$2:$BS$11=$AB73),('Game 1'!CG$2:CG$11))+SUMPRODUCT(--('Game 2'!$BS$2:$BS$11=$AB73),('Game 2'!CG$2:CG$11))+SUMPRODUCT(--('Game 3'!$BS$2:$BS$11=$AB73),('Game 3'!CG$2:CG$11))+SUMPRODUCT(--('Game 4'!$BS$2:$BS$11=$AB73),('Game 4'!CG$2:CG$11))+SUMPRODUCT(--('Game 5'!$BS$2:$BS$11=$AB73),('Game 5'!CG$2:CG$11))</f>
        <v>0</v>
      </c>
      <c r="AN73" s="74">
        <f>SUMPRODUCT(--('Game 1'!$BS$2:$BS$11=$AB73),('Game 1'!CH$2:CH$11))+SUMPRODUCT(--('Game 2'!$BS$2:$BS$11=$AB73),('Game 2'!CH$2:CH$11))+SUMPRODUCT(--('Game 3'!$BS$2:$BS$11=$AB73),('Game 3'!CH$2:CH$11))+SUMPRODUCT(--('Game 4'!$BS$2:$BS$11=$AB73),('Game 4'!CH$2:CH$11))+SUMPRODUCT(--('Game 5'!$BS$2:$BS$11=$AB73),('Game 5'!CH$2:CH$11))</f>
        <v>0</v>
      </c>
      <c r="AO73" s="74">
        <f>SUMPRODUCT(--('Game 1'!$BS$2:$BS$11=$AB73),('Game 1'!CI$2:CI$11))+SUMPRODUCT(--('Game 2'!$BS$2:$BS$11=$AB73),('Game 2'!CI$2:CI$11))+SUMPRODUCT(--('Game 3'!$BS$2:$BS$11=$AB73),('Game 3'!CI$2:CI$11))+SUMPRODUCT(--('Game 4'!$BS$2:$BS$11=$AB73),('Game 4'!CI$2:CI$11))+SUMPRODUCT(--('Game 5'!$BS$2:$BS$11=$AB73),('Game 5'!CI$2:CI$11))</f>
        <v>0</v>
      </c>
      <c r="AP73" s="74">
        <f>SUMPRODUCT(--('Game 1'!$BS$2:$BS$11=$AB73),('Game 1'!CJ$2:CJ$11))+SUMPRODUCT(--('Game 2'!$BS$2:$BS$11=$AB73),('Game 2'!CJ$2:CJ$11))+SUMPRODUCT(--('Game 3'!$BS$2:$BS$11=$AB73),('Game 3'!CJ$2:CJ$11))+SUMPRODUCT(--('Game 4'!$BS$2:$BS$11=$AB73),('Game 4'!CJ$2:CJ$11))+SUMPRODUCT(--('Game 5'!$BS$2:$BS$11=$AB73),('Game 5'!CJ$2:CJ$11))</f>
        <v>0</v>
      </c>
      <c r="AQ73" s="74">
        <f>SUMPRODUCT(--('Game 1'!$BS$2:$BS$11=$AB73),('Game 1'!CK$2:CK$11))+SUMPRODUCT(--('Game 2'!$BS$2:$BS$11=$AB73),('Game 2'!CK$2:CK$11))+SUMPRODUCT(--('Game 3'!$BS$2:$BS$11=$AB73),('Game 3'!CK$2:CK$11))+SUMPRODUCT(--('Game 4'!$BS$2:$BS$11=$AB73),('Game 4'!CK$2:CK$11))+SUMPRODUCT(--('Game 5'!$BS$2:$BS$11=$AB73),('Game 5'!CK$2:CK$11))</f>
        <v>0</v>
      </c>
      <c r="AR73" s="74">
        <f>SUMPRODUCT(--('Game 1'!$BS$2:$BS$11=$AB73),('Game 1'!CL$2:CL$11))+SUMPRODUCT(--('Game 2'!$BS$2:$BS$11=$AB73),('Game 2'!CL$2:CL$11))+SUMPRODUCT(--('Game 3'!$BS$2:$BS$11=$AB73),('Game 3'!CL$2:CL$11))+SUMPRODUCT(--('Game 4'!$BS$2:$BS$11=$AB73),('Game 4'!CL$2:CL$11))+SUMPRODUCT(--('Game 5'!$BS$2:$BS$11=$AB73),('Game 5'!CL$2:CL$11))</f>
        <v>0</v>
      </c>
      <c r="AS73" s="74">
        <f>SUMPRODUCT(--('Game 1'!$BS$2:$BS$11=$AB73),('Game 1'!CM$2:CM$11))+SUMPRODUCT(--('Game 2'!$BS$2:$BS$11=$AB73),('Game 2'!CM$2:CM$11))+SUMPRODUCT(--('Game 3'!$BS$2:$BS$11=$AB73),('Game 3'!CM$2:CM$11))+SUMPRODUCT(--('Game 4'!$BS$2:$BS$11=$AB73),('Game 4'!CM$2:CM$11))+SUMPRODUCT(--('Game 5'!$BS$2:$BS$11=$AB73),('Game 5'!CM$2:CM$11))</f>
        <v>0</v>
      </c>
      <c r="AT73" s="74">
        <f>SUMPRODUCT(--('Game 1'!$BS$2:$BS$11=$AB73),('Game 1'!CN$2:CN$11))+SUMPRODUCT(--('Game 2'!$BS$2:$BS$11=$AB73),('Game 2'!CN$2:CN$11))+SUMPRODUCT(--('Game 3'!$BS$2:$BS$11=$AB73),('Game 3'!CN$2:CN$11))+SUMPRODUCT(--('Game 4'!$BS$2:$BS$11=$AB73),('Game 4'!CN$2:CN$11))+SUMPRODUCT(--('Game 5'!$BS$2:$BS$11=$AB73),('Game 5'!CN$2:CN$11))</f>
        <v>0</v>
      </c>
      <c r="AU73" s="87" t="str">
        <f t="shared" si="24"/>
        <v/>
      </c>
      <c r="AV73" s="87" t="str">
        <f t="shared" si="25"/>
        <v/>
      </c>
      <c r="AX73" s="191"/>
    </row>
    <row r="74" spans="2:50" ht="10.5" customHeight="1">
      <c r="B74" s="2"/>
      <c r="C74" s="13">
        <f>SUMPRODUCT(--('Game 1'!$B$2:$B$29=$B74),('Game 1'!AY$2:AY$29))+SUMPRODUCT(--('Game 2'!$B$2:$B$29=$B74),('Game 2'!AY$2:AY$29))+SUMPRODUCT(--('Game 3'!$B$2:$B$29=$B74),('Game 3'!AY$2:AY$29))+SUMPRODUCT(--('Game 4'!$B$2:$B$29=$B74),('Game 4'!AY$2:AY$29))+SUMPRODUCT(--('Game 5'!$B$2:$B$29=$B74),('Game 5'!AY$2:AY$29))</f>
        <v>0</v>
      </c>
      <c r="D74" s="13">
        <f>SUMPRODUCT(--('Game 1'!$B$2:$B$29=$B74),('Game 1'!AZ$2:AZ$29))+SUMPRODUCT(--('Game 2'!$B$2:$B$29=$B74),('Game 2'!AZ$2:AZ$29))+SUMPRODUCT(--('Game 3'!$B$2:$B$29=$B74),('Game 3'!AZ$2:AZ$29))+SUMPRODUCT(--('Game 4'!$B$2:$B$29=$B74),('Game 4'!AZ$2:AZ$29))+SUMPRODUCT(--('Game 5'!$B$2:$B$29=$B74),('Game 5'!AZ$2:AZ$29))</f>
        <v>0</v>
      </c>
      <c r="E74" s="13">
        <f>SUMPRODUCT(--('Game 1'!$B$2:$B$29=$B74),('Game 1'!BA$2:BA$29))+SUMPRODUCT(--('Game 2'!$B$2:$B$29=$B74),('Game 2'!BA$2:BA$29))+SUMPRODUCT(--('Game 3'!$B$2:$B$29=$B74),('Game 3'!BA$2:BA$29))+SUMPRODUCT(--('Game 4'!$B$2:$B$29=$B74),('Game 4'!BA$2:BA$29))+SUMPRODUCT(--('Game 5'!$B$2:$B$29=$B74),('Game 5'!BA$2:BA$29))</f>
        <v>0</v>
      </c>
      <c r="F74" s="13">
        <f>SUMPRODUCT(--('Game 1'!$B$2:$B$29=$B74),('Game 1'!BB$2:BB$29))+SUMPRODUCT(--('Game 2'!$B$2:$B$29=$B74),('Game 2'!BB$2:BB$29))+SUMPRODUCT(--('Game 3'!$B$2:$B$29=$B74),('Game 3'!BB$2:BB$29))+SUMPRODUCT(--('Game 4'!$B$2:$B$29=$B74),('Game 4'!BB$2:BB$29))+SUMPRODUCT(--('Game 5'!$B$2:$B$29=$B74),('Game 5'!BB$2:BB$29))</f>
        <v>0</v>
      </c>
      <c r="G74" s="13">
        <f>SUMPRODUCT(--('Game 1'!$B$2:$B$29=$B74),('Game 1'!BC$2:BC$29))+SUMPRODUCT(--('Game 2'!$B$2:$B$29=$B74),('Game 2'!BC$2:BC$29))+SUMPRODUCT(--('Game 3'!$B$2:$B$29=$B74),('Game 3'!BC$2:BC$29))+SUMPRODUCT(--('Game 4'!$B$2:$B$29=$B74),('Game 4'!BC$2:BC$29))+SUMPRODUCT(--('Game 5'!$B$2:$B$29=$B74),('Game 5'!BC$2:BC$29))</f>
        <v>0</v>
      </c>
      <c r="H74" s="13">
        <f>SUMPRODUCT(--('Game 1'!$B$2:$B$29=$B74),('Game 1'!BD$2:BD$29))+SUMPRODUCT(--('Game 2'!$B$2:$B$29=$B74),('Game 2'!BD$2:BD$29))+SUMPRODUCT(--('Game 3'!$B$2:$B$29=$B74),('Game 3'!BD$2:BD$29))+SUMPRODUCT(--('Game 4'!$B$2:$B$29=$B74),('Game 4'!BD$2:BD$29))+SUMPRODUCT(--('Game 5'!$B$2:$B$29=$B74),('Game 5'!BD$2:BD$29))</f>
        <v>0</v>
      </c>
      <c r="I74" s="13">
        <f>SUMPRODUCT(--('Game 1'!$B$2:$B$29=$B74),('Game 1'!BE$2:BE$29))+SUMPRODUCT(--('Game 2'!$B$2:$B$29=$B74),('Game 2'!BE$2:BE$29))+SUMPRODUCT(--('Game 3'!$B$2:$B$29=$B74),('Game 3'!BE$2:BE$29))+SUMPRODUCT(--('Game 4'!$B$2:$B$29=$B74),('Game 4'!BE$2:BE$29))+SUMPRODUCT(--('Game 5'!$B$2:$B$29=$B74),('Game 5'!BE$2:BE$29))</f>
        <v>0</v>
      </c>
      <c r="J74" s="89">
        <f>SUMPRODUCT(--('Game 1'!$B$2:$B$29=$B74),('Game 1'!BF$2:BF$29))+SUMPRODUCT(--('Game 2'!$B$2:$B$29=$B74),('Game 2'!BF$2:BF$29))+SUMPRODUCT(--('Game 3'!$B$2:$B$29=$B74),('Game 3'!BF$2:BF$29))+SUMPRODUCT(--('Game 4'!$B$2:$B$29=$B74),('Game 4'!BF$2:BF$29))+SUMPRODUCT(--('Game 5'!$B$2:$B$29=$B74),('Game 5'!BF$2:BF$29))</f>
        <v>0</v>
      </c>
      <c r="K74" s="13">
        <f>SUMPRODUCT(--('Game 1'!$B$2:$B$29=$B74),('Game 1'!BG$2:BG$29))+SUMPRODUCT(--('Game 2'!$B$2:$B$29=$B74),('Game 2'!BG$2:BG$29))+SUMPRODUCT(--('Game 3'!$B$2:$B$29=$B74),('Game 3'!BG$2:BG$29))+SUMPRODUCT(--('Game 4'!$B$2:$B$29=$B74),('Game 4'!BG$2:BG$29))+SUMPRODUCT(--('Game 5'!$B$2:$B$29=$B74),('Game 5'!BG$2:BG$29))</f>
        <v>0</v>
      </c>
      <c r="L74" s="13">
        <f>SUMPRODUCT(--('Game 1'!$B$2:$B$29=$B74),('Game 1'!BH$2:BH$29))+SUMPRODUCT(--('Game 2'!$B$2:$B$29=$B74),('Game 2'!BH$2:BH$29))+SUMPRODUCT(--('Game 3'!$B$2:$B$29=$B74),('Game 3'!BH$2:BH$29))+SUMPRODUCT(--('Game 4'!$B$2:$B$29=$B74),('Game 4'!BH$2:BH$29))+SUMPRODUCT(--('Game 5'!$B$2:$B$29=$B74),('Game 5'!BH$2:BH$29))</f>
        <v>0</v>
      </c>
      <c r="M74" s="13">
        <f>SUMPRODUCT(--('Game 1'!$B$2:$B$29=$B74),('Game 1'!BI$2:BI$29))+SUMPRODUCT(--('Game 2'!$B$2:$B$29=$B74),('Game 2'!BI$2:BI$29))+SUMPRODUCT(--('Game 3'!$B$2:$B$29=$B74),('Game 3'!BI$2:BI$29))+SUMPRODUCT(--('Game 4'!$B$2:$B$29=$B74),('Game 4'!BI$2:BI$29))+SUMPRODUCT(--('Game 5'!$B$2:$B$29=$B74),('Game 5'!BI$2:BI$29))</f>
        <v>0</v>
      </c>
      <c r="N74" s="13">
        <f>SUMPRODUCT(--('Game 1'!$B$2:$B$29=$B74),('Game 1'!BJ$2:BJ$29))+SUMPRODUCT(--('Game 2'!$B$2:$B$29=$B74),('Game 2'!BJ$2:BJ$29))+SUMPRODUCT(--('Game 3'!$B$2:$B$29=$B74),('Game 3'!BJ$2:BJ$29))+SUMPRODUCT(--('Game 4'!$B$2:$B$29=$B74),('Game 4'!BJ$2:BJ$29))+SUMPRODUCT(--('Game 5'!$B$2:$B$29=$B74),('Game 5'!BJ$2:BJ$29))</f>
        <v>0</v>
      </c>
      <c r="O74" s="13">
        <f>SUMPRODUCT(--('Game 1'!$B$2:$B$29=$B74),('Game 1'!BK$2:BK$29))+SUMPRODUCT(--('Game 2'!$B$2:$B$29=$B74),('Game 2'!BK$2:BK$29))+SUMPRODUCT(--('Game 3'!$B$2:$B$29=$B74),('Game 3'!BK$2:BK$29))+SUMPRODUCT(--('Game 4'!$B$2:$B$29=$B74),('Game 4'!BK$2:BK$29))+SUMPRODUCT(--('Game 5'!$B$2:$B$29=$B74),('Game 5'!BK$2:BK$29))</f>
        <v>0</v>
      </c>
      <c r="P74" s="13">
        <f>SUMPRODUCT(--('Game 1'!$B$2:$B$29=$B74),('Game 1'!BL$2:BL$29))+SUMPRODUCT(--('Game 2'!$B$2:$B$29=$B74),('Game 2'!BL$2:BL$29))+SUMPRODUCT(--('Game 3'!$B$2:$B$29=$B74),('Game 3'!BL$2:BL$29))+SUMPRODUCT(--('Game 4'!$B$2:$B$29=$B74),('Game 4'!BL$2:BL$29))+SUMPRODUCT(--('Game 5'!$B$2:$B$29=$B74),('Game 5'!BL$2:BL$29))</f>
        <v>0</v>
      </c>
      <c r="Q74" s="13">
        <f>SUMPRODUCT(--('Game 1'!$B$2:$B$29=$B74),('Game 1'!BM$2:BM$29))+SUMPRODUCT(--('Game 2'!$B$2:$B$29=$B74),('Game 2'!BM$2:BM$29))+SUMPRODUCT(--('Game 3'!$B$2:$B$29=$B74),('Game 3'!BM$2:BM$29))+SUMPRODUCT(--('Game 4'!$B$2:$B$29=$B74),('Game 4'!BM$2:BM$29))+SUMPRODUCT(--('Game 5'!$B$2:$B$29=$B74),('Game 5'!BM$2:BM$29))</f>
        <v>0</v>
      </c>
      <c r="R74" s="13">
        <f>SUMPRODUCT(--('Game 1'!$B$2:$B$29=$B74),('Game 1'!BN$2:BN$29))+SUMPRODUCT(--('Game 2'!$B$2:$B$29=$B74),('Game 2'!BN$2:BN$29))+SUMPRODUCT(--('Game 3'!$B$2:$B$29=$B74),('Game 3'!BN$2:BN$29))+SUMPRODUCT(--('Game 4'!$B$2:$B$29=$B74),('Game 4'!BN$2:BN$29))+SUMPRODUCT(--('Game 5'!$B$2:$B$29=$B74),('Game 5'!BN$2:BN$29))</f>
        <v>0</v>
      </c>
      <c r="S74" s="13">
        <f>SUMPRODUCT(--('Game 1'!$B$2:$B$29=$B74),('Game 1'!BO$2:BO$29))+SUMPRODUCT(--('Game 2'!$B$2:$B$29=$B74),('Game 2'!BO$2:BO$29))+SUMPRODUCT(--('Game 3'!$B$2:$B$29=$B74),('Game 3'!BO$2:BO$29))+SUMPRODUCT(--('Game 4'!$B$2:$B$29=$B74),('Game 4'!BO$2:BO$29))+SUMPRODUCT(--('Game 5'!$B$2:$B$29=$B74),('Game 5'!BO$2:BO$29))</f>
        <v>0</v>
      </c>
      <c r="T74" s="80" t="str">
        <f t="shared" si="34"/>
        <v/>
      </c>
      <c r="U74" s="80" t="str">
        <f t="shared" si="35"/>
        <v/>
      </c>
      <c r="V74" s="80" t="str">
        <f t="shared" si="36"/>
        <v/>
      </c>
      <c r="W74" s="3"/>
      <c r="X74" s="76">
        <f t="shared" si="37"/>
        <v>0</v>
      </c>
      <c r="Y74" s="76">
        <f t="shared" si="38"/>
        <v>0</v>
      </c>
      <c r="Z74" s="77">
        <f t="shared" si="39"/>
        <v>0</v>
      </c>
      <c r="AB74" s="4"/>
      <c r="AC74" s="74">
        <f>SUMPRODUCT(--('Game 1'!$BS$2:$BS$11=$AB74),('Game 1'!BW$2:BW$11))+SUMPRODUCT(--('Game 2'!$BS$2:$BS$11=$AB74),('Game 2'!BW$2:BW$11))+SUMPRODUCT(--('Game 3'!$BS$2:$BS$11=$AB74),('Game 3'!BW$2:BW$11))+SUMPRODUCT(--('Game 4'!$BS$2:$BS$11=$AB74),('Game 4'!BW$2:BW$11))+SUMPRODUCT(--('Game 5'!$BS$2:$BS$11=$AB74),('Game 5'!BW$2:BW$11))</f>
        <v>0</v>
      </c>
      <c r="AD74" s="74">
        <f>SUMPRODUCT(--('Game 1'!$BS$2:$BS$11=$AB74),('Game 1'!BX$2:BX$11))+SUMPRODUCT(--('Game 2'!$BS$2:$BS$11=$AB74),('Game 2'!BX$2:BX$11))+SUMPRODUCT(--('Game 3'!$BS$2:$BS$11=$AB74),('Game 3'!BX$2:BX$11))+SUMPRODUCT(--('Game 4'!$BS$2:$BS$11=$AB74),('Game 4'!BX$2:BX$11))+SUMPRODUCT(--('Game 5'!$BS$2:$BS$11=$AB74),('Game 5'!BX$2:BX$11))</f>
        <v>0</v>
      </c>
      <c r="AE74" s="74">
        <f>SUMPRODUCT(--('Game 1'!$BS$2:$BS$11=$AB74),('Game 1'!BY$2:BY$11))+SUMPRODUCT(--('Game 2'!$BS$2:$BS$11=$AB74),('Game 2'!BY$2:BY$11))+SUMPRODUCT(--('Game 3'!$BS$2:$BS$11=$AB74),('Game 3'!BY$2:BY$11))+SUMPRODUCT(--('Game 4'!$BS$2:$BS$11=$AB74),('Game 4'!BY$2:BY$11))+SUMPRODUCT(--('Game 5'!$BS$2:$BS$11=$AB74),('Game 5'!BY$2:BY$11))</f>
        <v>0</v>
      </c>
      <c r="AF74" s="74">
        <f>SUMPRODUCT(--('Game 1'!$BS$2:$BS$11=$AB74),('Game 1'!BZ$2:BZ$11))+SUMPRODUCT(--('Game 2'!$BS$2:$BS$11=$AB74),('Game 2'!BZ$2:BZ$11))+SUMPRODUCT(--('Game 3'!$BS$2:$BS$11=$AB74),('Game 3'!BZ$2:BZ$11))+SUMPRODUCT(--('Game 4'!$BS$2:$BS$11=$AB74),('Game 4'!BZ$2:BZ$11))+SUMPRODUCT(--('Game 5'!$BS$2:$BS$11=$AB74),('Game 5'!BZ$2:BZ$11))</f>
        <v>0</v>
      </c>
      <c r="AG74" s="74">
        <f>SUMPRODUCT(--('Game 1'!$BS$2:$BS$11=$AB74),('Game 1'!CA$2:CA$11))+SUMPRODUCT(--('Game 2'!$BS$2:$BS$11=$AB74),('Game 2'!CA$2:CA$11))+SUMPRODUCT(--('Game 3'!$BS$2:$BS$11=$AB74),('Game 3'!CA$2:CA$11))+SUMPRODUCT(--('Game 4'!$BS$2:$BS$11=$AB74),('Game 4'!CA$2:CA$11))+SUMPRODUCT(--('Game 5'!$BS$2:$BS$11=$AB74),('Game 5'!CA$2:CA$11))</f>
        <v>0</v>
      </c>
      <c r="AH74" s="74">
        <f>SUMPRODUCT(--('Game 1'!$BS$2:$BS$11=$AB74),('Game 1'!CB$2:CB$11))+SUMPRODUCT(--('Game 2'!$BS$2:$BS$11=$AB74),('Game 2'!CB$2:CB$11))+SUMPRODUCT(--('Game 3'!$BS$2:$BS$11=$AB74),('Game 3'!CB$2:CB$11))+SUMPRODUCT(--('Game 4'!$BS$2:$BS$11=$AB74),('Game 4'!CB$2:CB$11))+SUMPRODUCT(--('Game 5'!$BS$2:$BS$11=$AB74),('Game 5'!CB$2:CB$11))</f>
        <v>0</v>
      </c>
      <c r="AI74" s="74">
        <f>SUMPRODUCT(--('Game 1'!$BS$2:$BS$11=$AB74),('Game 1'!CC$2:CC$11))+SUMPRODUCT(--('Game 2'!$BS$2:$BS$11=$AB74),('Game 2'!CC$2:CC$11))+SUMPRODUCT(--('Game 3'!$BS$2:$BS$11=$AB74),('Game 3'!CC$2:CC$11))+SUMPRODUCT(--('Game 4'!$BS$2:$BS$11=$AB74),('Game 4'!CC$2:CC$11))+SUMPRODUCT(--('Game 5'!$BS$2:$BS$11=$AB74),('Game 5'!CC$2:CC$11))</f>
        <v>0</v>
      </c>
      <c r="AJ74" s="91">
        <f>SUMPRODUCT(--('Game 1'!$BS$2:$BS$11=$AB74),('Game 1'!CD$2:CD$11))+SUMPRODUCT(--('Game 2'!$BS$2:$BS$11=$AB74),('Game 2'!CD$2:CD$11))+SUMPRODUCT(--('Game 3'!$BS$2:$BS$11=$AB74),('Game 3'!CD$2:CD$11))+SUMPRODUCT(--('Game 4'!$BS$2:$BS$11=$AB74),('Game 4'!CD$2:CD$11))+SUMPRODUCT(--('Game 5'!$BS$2:$BS$11=$AB74),('Game 5'!CD$2:CD$11))</f>
        <v>0</v>
      </c>
      <c r="AK74" s="125">
        <f>SUMPRODUCT(--('Game 1'!$BS$2:$BS$11=$AB74),('Game 1'!CE$2:CE$11))+SUMPRODUCT(--('Game 2'!$BS$2:$BS$11=$AB74),('Game 2'!CE$2:CE$11))+SUMPRODUCT(--('Game 3'!$BS$2:$BS$11=$AB74),('Game 3'!CE$2:CE$11))+SUMPRODUCT(--('Game 4'!$BS$2:$BS$11=$AB74),('Game 4'!CE$2:CE$11))+SUMPRODUCT(--('Game 5'!$BS$2:$BS$11=$AB74),('Game 5'!CE$2:CE$11))</f>
        <v>0</v>
      </c>
      <c r="AL74" s="74">
        <f>SUMPRODUCT(--('Game 1'!$BS$2:$BS$11=$AB74),('Game 1'!CF$2:CF$11))+SUMPRODUCT(--('Game 2'!$BS$2:$BS$11=$AB74),('Game 2'!CF$2:CF$11))+SUMPRODUCT(--('Game 3'!$BS$2:$BS$11=$AB74),('Game 3'!CF$2:CF$11))+SUMPRODUCT(--('Game 4'!$BS$2:$BS$11=$AB74),('Game 4'!CF$2:CF$11))+SUMPRODUCT(--('Game 5'!$BS$2:$BS$11=$AB74),('Game 5'!CF$2:CF$11))</f>
        <v>0</v>
      </c>
      <c r="AM74" s="74">
        <f>SUMPRODUCT(--('Game 1'!$BS$2:$BS$11=$AB74),('Game 1'!CG$2:CG$11))+SUMPRODUCT(--('Game 2'!$BS$2:$BS$11=$AB74),('Game 2'!CG$2:CG$11))+SUMPRODUCT(--('Game 3'!$BS$2:$BS$11=$AB74),('Game 3'!CG$2:CG$11))+SUMPRODUCT(--('Game 4'!$BS$2:$BS$11=$AB74),('Game 4'!CG$2:CG$11))+SUMPRODUCT(--('Game 5'!$BS$2:$BS$11=$AB74),('Game 5'!CG$2:CG$11))</f>
        <v>0</v>
      </c>
      <c r="AN74" s="74">
        <f>SUMPRODUCT(--('Game 1'!$BS$2:$BS$11=$AB74),('Game 1'!CH$2:CH$11))+SUMPRODUCT(--('Game 2'!$BS$2:$BS$11=$AB74),('Game 2'!CH$2:CH$11))+SUMPRODUCT(--('Game 3'!$BS$2:$BS$11=$AB74),('Game 3'!CH$2:CH$11))+SUMPRODUCT(--('Game 4'!$BS$2:$BS$11=$AB74),('Game 4'!CH$2:CH$11))+SUMPRODUCT(--('Game 5'!$BS$2:$BS$11=$AB74),('Game 5'!CH$2:CH$11))</f>
        <v>0</v>
      </c>
      <c r="AO74" s="74">
        <f>SUMPRODUCT(--('Game 1'!$BS$2:$BS$11=$AB74),('Game 1'!CI$2:CI$11))+SUMPRODUCT(--('Game 2'!$BS$2:$BS$11=$AB74),('Game 2'!CI$2:CI$11))+SUMPRODUCT(--('Game 3'!$BS$2:$BS$11=$AB74),('Game 3'!CI$2:CI$11))+SUMPRODUCT(--('Game 4'!$BS$2:$BS$11=$AB74),('Game 4'!CI$2:CI$11))+SUMPRODUCT(--('Game 5'!$BS$2:$BS$11=$AB74),('Game 5'!CI$2:CI$11))</f>
        <v>0</v>
      </c>
      <c r="AP74" s="74">
        <f>SUMPRODUCT(--('Game 1'!$BS$2:$BS$11=$AB74),('Game 1'!CJ$2:CJ$11))+SUMPRODUCT(--('Game 2'!$BS$2:$BS$11=$AB74),('Game 2'!CJ$2:CJ$11))+SUMPRODUCT(--('Game 3'!$BS$2:$BS$11=$AB74),('Game 3'!CJ$2:CJ$11))+SUMPRODUCT(--('Game 4'!$BS$2:$BS$11=$AB74),('Game 4'!CJ$2:CJ$11))+SUMPRODUCT(--('Game 5'!$BS$2:$BS$11=$AB74),('Game 5'!CJ$2:CJ$11))</f>
        <v>0</v>
      </c>
      <c r="AQ74" s="74">
        <f>SUMPRODUCT(--('Game 1'!$BS$2:$BS$11=$AB74),('Game 1'!CK$2:CK$11))+SUMPRODUCT(--('Game 2'!$BS$2:$BS$11=$AB74),('Game 2'!CK$2:CK$11))+SUMPRODUCT(--('Game 3'!$BS$2:$BS$11=$AB74),('Game 3'!CK$2:CK$11))+SUMPRODUCT(--('Game 4'!$BS$2:$BS$11=$AB74),('Game 4'!CK$2:CK$11))+SUMPRODUCT(--('Game 5'!$BS$2:$BS$11=$AB74),('Game 5'!CK$2:CK$11))</f>
        <v>0</v>
      </c>
      <c r="AR74" s="74">
        <f>SUMPRODUCT(--('Game 1'!$BS$2:$BS$11=$AB74),('Game 1'!CL$2:CL$11))+SUMPRODUCT(--('Game 2'!$BS$2:$BS$11=$AB74),('Game 2'!CL$2:CL$11))+SUMPRODUCT(--('Game 3'!$BS$2:$BS$11=$AB74),('Game 3'!CL$2:CL$11))+SUMPRODUCT(--('Game 4'!$BS$2:$BS$11=$AB74),('Game 4'!CL$2:CL$11))+SUMPRODUCT(--('Game 5'!$BS$2:$BS$11=$AB74),('Game 5'!CL$2:CL$11))</f>
        <v>0</v>
      </c>
      <c r="AS74" s="74">
        <f>SUMPRODUCT(--('Game 1'!$BS$2:$BS$11=$AB74),('Game 1'!CM$2:CM$11))+SUMPRODUCT(--('Game 2'!$BS$2:$BS$11=$AB74),('Game 2'!CM$2:CM$11))+SUMPRODUCT(--('Game 3'!$BS$2:$BS$11=$AB74),('Game 3'!CM$2:CM$11))+SUMPRODUCT(--('Game 4'!$BS$2:$BS$11=$AB74),('Game 4'!CM$2:CM$11))+SUMPRODUCT(--('Game 5'!$BS$2:$BS$11=$AB74),('Game 5'!CM$2:CM$11))</f>
        <v>0</v>
      </c>
      <c r="AT74" s="74">
        <f>SUMPRODUCT(--('Game 1'!$BS$2:$BS$11=$AB74),('Game 1'!CN$2:CN$11))+SUMPRODUCT(--('Game 2'!$BS$2:$BS$11=$AB74),('Game 2'!CN$2:CN$11))+SUMPRODUCT(--('Game 3'!$BS$2:$BS$11=$AB74),('Game 3'!CN$2:CN$11))+SUMPRODUCT(--('Game 4'!$BS$2:$BS$11=$AB74),('Game 4'!CN$2:CN$11))+SUMPRODUCT(--('Game 5'!$BS$2:$BS$11=$AB74),('Game 5'!CN$2:CN$11))</f>
        <v>0</v>
      </c>
      <c r="AU74" s="87" t="str">
        <f t="shared" si="24"/>
        <v/>
      </c>
      <c r="AV74" s="87" t="str">
        <f t="shared" si="25"/>
        <v/>
      </c>
      <c r="AX74" s="187" t="str">
        <f>IF($AC$75+$AD$75=$AF$75,"","ERROR&gt; Visitor: Wins+Losses don't = games started")</f>
        <v/>
      </c>
    </row>
    <row r="75" spans="2:50" ht="10.5" customHeight="1">
      <c r="B75" s="2"/>
      <c r="C75" s="13">
        <f>SUMPRODUCT(--('Game 1'!$B$2:$B$29=$B75),('Game 1'!AY$2:AY$29))+SUMPRODUCT(--('Game 2'!$B$2:$B$29=$B75),('Game 2'!AY$2:AY$29))+SUMPRODUCT(--('Game 3'!$B$2:$B$29=$B75),('Game 3'!AY$2:AY$29))+SUMPRODUCT(--('Game 4'!$B$2:$B$29=$B75),('Game 4'!AY$2:AY$29))+SUMPRODUCT(--('Game 5'!$B$2:$B$29=$B75),('Game 5'!AY$2:AY$29))</f>
        <v>0</v>
      </c>
      <c r="D75" s="13">
        <f>SUMPRODUCT(--('Game 1'!$B$2:$B$29=$B75),('Game 1'!AZ$2:AZ$29))+SUMPRODUCT(--('Game 2'!$B$2:$B$29=$B75),('Game 2'!AZ$2:AZ$29))+SUMPRODUCT(--('Game 3'!$B$2:$B$29=$B75),('Game 3'!AZ$2:AZ$29))+SUMPRODUCT(--('Game 4'!$B$2:$B$29=$B75),('Game 4'!AZ$2:AZ$29))+SUMPRODUCT(--('Game 5'!$B$2:$B$29=$B75),('Game 5'!AZ$2:AZ$29))</f>
        <v>0</v>
      </c>
      <c r="E75" s="13">
        <f>SUMPRODUCT(--('Game 1'!$B$2:$B$29=$B75),('Game 1'!BA$2:BA$29))+SUMPRODUCT(--('Game 2'!$B$2:$B$29=$B75),('Game 2'!BA$2:BA$29))+SUMPRODUCT(--('Game 3'!$B$2:$B$29=$B75),('Game 3'!BA$2:BA$29))+SUMPRODUCT(--('Game 4'!$B$2:$B$29=$B75),('Game 4'!BA$2:BA$29))+SUMPRODUCT(--('Game 5'!$B$2:$B$29=$B75),('Game 5'!BA$2:BA$29))</f>
        <v>0</v>
      </c>
      <c r="F75" s="13">
        <f>SUMPRODUCT(--('Game 1'!$B$2:$B$29=$B75),('Game 1'!BB$2:BB$29))+SUMPRODUCT(--('Game 2'!$B$2:$B$29=$B75),('Game 2'!BB$2:BB$29))+SUMPRODUCT(--('Game 3'!$B$2:$B$29=$B75),('Game 3'!BB$2:BB$29))+SUMPRODUCT(--('Game 4'!$B$2:$B$29=$B75),('Game 4'!BB$2:BB$29))+SUMPRODUCT(--('Game 5'!$B$2:$B$29=$B75),('Game 5'!BB$2:BB$29))</f>
        <v>0</v>
      </c>
      <c r="G75" s="13">
        <f>SUMPRODUCT(--('Game 1'!$B$2:$B$29=$B75),('Game 1'!BC$2:BC$29))+SUMPRODUCT(--('Game 2'!$B$2:$B$29=$B75),('Game 2'!BC$2:BC$29))+SUMPRODUCT(--('Game 3'!$B$2:$B$29=$B75),('Game 3'!BC$2:BC$29))+SUMPRODUCT(--('Game 4'!$B$2:$B$29=$B75),('Game 4'!BC$2:BC$29))+SUMPRODUCT(--('Game 5'!$B$2:$B$29=$B75),('Game 5'!BC$2:BC$29))</f>
        <v>0</v>
      </c>
      <c r="H75" s="13">
        <f>SUMPRODUCT(--('Game 1'!$B$2:$B$29=$B75),('Game 1'!BD$2:BD$29))+SUMPRODUCT(--('Game 2'!$B$2:$B$29=$B75),('Game 2'!BD$2:BD$29))+SUMPRODUCT(--('Game 3'!$B$2:$B$29=$B75),('Game 3'!BD$2:BD$29))+SUMPRODUCT(--('Game 4'!$B$2:$B$29=$B75),('Game 4'!BD$2:BD$29))+SUMPRODUCT(--('Game 5'!$B$2:$B$29=$B75),('Game 5'!BD$2:BD$29))</f>
        <v>0</v>
      </c>
      <c r="I75" s="13">
        <f>SUMPRODUCT(--('Game 1'!$B$2:$B$29=$B75),('Game 1'!BE$2:BE$29))+SUMPRODUCT(--('Game 2'!$B$2:$B$29=$B75),('Game 2'!BE$2:BE$29))+SUMPRODUCT(--('Game 3'!$B$2:$B$29=$B75),('Game 3'!BE$2:BE$29))+SUMPRODUCT(--('Game 4'!$B$2:$B$29=$B75),('Game 4'!BE$2:BE$29))+SUMPRODUCT(--('Game 5'!$B$2:$B$29=$B75),('Game 5'!BE$2:BE$29))</f>
        <v>0</v>
      </c>
      <c r="J75" s="89">
        <f>SUMPRODUCT(--('Game 1'!$B$2:$B$29=$B75),('Game 1'!BF$2:BF$29))+SUMPRODUCT(--('Game 2'!$B$2:$B$29=$B75),('Game 2'!BF$2:BF$29))+SUMPRODUCT(--('Game 3'!$B$2:$B$29=$B75),('Game 3'!BF$2:BF$29))+SUMPRODUCT(--('Game 4'!$B$2:$B$29=$B75),('Game 4'!BF$2:BF$29))+SUMPRODUCT(--('Game 5'!$B$2:$B$29=$B75),('Game 5'!BF$2:BF$29))</f>
        <v>0</v>
      </c>
      <c r="K75" s="13">
        <f>SUMPRODUCT(--('Game 1'!$B$2:$B$29=$B75),('Game 1'!BG$2:BG$29))+SUMPRODUCT(--('Game 2'!$B$2:$B$29=$B75),('Game 2'!BG$2:BG$29))+SUMPRODUCT(--('Game 3'!$B$2:$B$29=$B75),('Game 3'!BG$2:BG$29))+SUMPRODUCT(--('Game 4'!$B$2:$B$29=$B75),('Game 4'!BG$2:BG$29))+SUMPRODUCT(--('Game 5'!$B$2:$B$29=$B75),('Game 5'!BG$2:BG$29))</f>
        <v>0</v>
      </c>
      <c r="L75" s="13">
        <f>SUMPRODUCT(--('Game 1'!$B$2:$B$29=$B75),('Game 1'!BH$2:BH$29))+SUMPRODUCT(--('Game 2'!$B$2:$B$29=$B75),('Game 2'!BH$2:BH$29))+SUMPRODUCT(--('Game 3'!$B$2:$B$29=$B75),('Game 3'!BH$2:BH$29))+SUMPRODUCT(--('Game 4'!$B$2:$B$29=$B75),('Game 4'!BH$2:BH$29))+SUMPRODUCT(--('Game 5'!$B$2:$B$29=$B75),('Game 5'!BH$2:BH$29))</f>
        <v>0</v>
      </c>
      <c r="M75" s="13">
        <f>SUMPRODUCT(--('Game 1'!$B$2:$B$29=$B75),('Game 1'!BI$2:BI$29))+SUMPRODUCT(--('Game 2'!$B$2:$B$29=$B75),('Game 2'!BI$2:BI$29))+SUMPRODUCT(--('Game 3'!$B$2:$B$29=$B75),('Game 3'!BI$2:BI$29))+SUMPRODUCT(--('Game 4'!$B$2:$B$29=$B75),('Game 4'!BI$2:BI$29))+SUMPRODUCT(--('Game 5'!$B$2:$B$29=$B75),('Game 5'!BI$2:BI$29))</f>
        <v>0</v>
      </c>
      <c r="N75" s="13">
        <f>SUMPRODUCT(--('Game 1'!$B$2:$B$29=$B75),('Game 1'!BJ$2:BJ$29))+SUMPRODUCT(--('Game 2'!$B$2:$B$29=$B75),('Game 2'!BJ$2:BJ$29))+SUMPRODUCT(--('Game 3'!$B$2:$B$29=$B75),('Game 3'!BJ$2:BJ$29))+SUMPRODUCT(--('Game 4'!$B$2:$B$29=$B75),('Game 4'!BJ$2:BJ$29))+SUMPRODUCT(--('Game 5'!$B$2:$B$29=$B75),('Game 5'!BJ$2:BJ$29))</f>
        <v>0</v>
      </c>
      <c r="O75" s="13">
        <f>SUMPRODUCT(--('Game 1'!$B$2:$B$29=$B75),('Game 1'!BK$2:BK$29))+SUMPRODUCT(--('Game 2'!$B$2:$B$29=$B75),('Game 2'!BK$2:BK$29))+SUMPRODUCT(--('Game 3'!$B$2:$B$29=$B75),('Game 3'!BK$2:BK$29))+SUMPRODUCT(--('Game 4'!$B$2:$B$29=$B75),('Game 4'!BK$2:BK$29))+SUMPRODUCT(--('Game 5'!$B$2:$B$29=$B75),('Game 5'!BK$2:BK$29))</f>
        <v>0</v>
      </c>
      <c r="P75" s="13">
        <f>SUMPRODUCT(--('Game 1'!$B$2:$B$29=$B75),('Game 1'!BL$2:BL$29))+SUMPRODUCT(--('Game 2'!$B$2:$B$29=$B75),('Game 2'!BL$2:BL$29))+SUMPRODUCT(--('Game 3'!$B$2:$B$29=$B75),('Game 3'!BL$2:BL$29))+SUMPRODUCT(--('Game 4'!$B$2:$B$29=$B75),('Game 4'!BL$2:BL$29))+SUMPRODUCT(--('Game 5'!$B$2:$B$29=$B75),('Game 5'!BL$2:BL$29))</f>
        <v>0</v>
      </c>
      <c r="Q75" s="13">
        <f>SUMPRODUCT(--('Game 1'!$B$2:$B$29=$B75),('Game 1'!BM$2:BM$29))+SUMPRODUCT(--('Game 2'!$B$2:$B$29=$B75),('Game 2'!BM$2:BM$29))+SUMPRODUCT(--('Game 3'!$B$2:$B$29=$B75),('Game 3'!BM$2:BM$29))+SUMPRODUCT(--('Game 4'!$B$2:$B$29=$B75),('Game 4'!BM$2:BM$29))+SUMPRODUCT(--('Game 5'!$B$2:$B$29=$B75),('Game 5'!BM$2:BM$29))</f>
        <v>0</v>
      </c>
      <c r="R75" s="13">
        <f>SUMPRODUCT(--('Game 1'!$B$2:$B$29=$B75),('Game 1'!BN$2:BN$29))+SUMPRODUCT(--('Game 2'!$B$2:$B$29=$B75),('Game 2'!BN$2:BN$29))+SUMPRODUCT(--('Game 3'!$B$2:$B$29=$B75),('Game 3'!BN$2:BN$29))+SUMPRODUCT(--('Game 4'!$B$2:$B$29=$B75),('Game 4'!BN$2:BN$29))+SUMPRODUCT(--('Game 5'!$B$2:$B$29=$B75),('Game 5'!BN$2:BN$29))</f>
        <v>0</v>
      </c>
      <c r="S75" s="13">
        <f>SUMPRODUCT(--('Game 1'!$B$2:$B$29=$B75),('Game 1'!BO$2:BO$29))+SUMPRODUCT(--('Game 2'!$B$2:$B$29=$B75),('Game 2'!BO$2:BO$29))+SUMPRODUCT(--('Game 3'!$B$2:$B$29=$B75),('Game 3'!BO$2:BO$29))+SUMPRODUCT(--('Game 4'!$B$2:$B$29=$B75),('Game 4'!BO$2:BO$29))+SUMPRODUCT(--('Game 5'!$B$2:$B$29=$B75),('Game 5'!BO$2:BO$29))</f>
        <v>0</v>
      </c>
      <c r="T75" s="80" t="str">
        <f t="shared" si="21"/>
        <v/>
      </c>
      <c r="U75" s="80" t="str">
        <f t="shared" si="22"/>
        <v/>
      </c>
      <c r="V75" s="80" t="str">
        <f t="shared" si="23"/>
        <v/>
      </c>
      <c r="W75" s="3"/>
      <c r="X75" s="76">
        <f t="shared" si="18"/>
        <v>0</v>
      </c>
      <c r="Y75" s="76">
        <f t="shared" si="19"/>
        <v>0</v>
      </c>
      <c r="Z75" s="77">
        <f t="shared" si="20"/>
        <v>0</v>
      </c>
      <c r="AB75" s="97" t="s">
        <v>21</v>
      </c>
      <c r="AC75" s="98">
        <f>SUM(AC61:AC74)</f>
        <v>0</v>
      </c>
      <c r="AD75" s="98">
        <f>SUM(AD61:AD74)</f>
        <v>0</v>
      </c>
      <c r="AE75" s="98"/>
      <c r="AF75" s="98">
        <f t="shared" ref="AF75:AT75" si="40">SUM(AF61:AF74)</f>
        <v>0</v>
      </c>
      <c r="AG75" s="98">
        <f t="shared" si="40"/>
        <v>0</v>
      </c>
      <c r="AH75" s="98">
        <f>SUM(AH61:AH74)+AH76</f>
        <v>0</v>
      </c>
      <c r="AI75" s="98">
        <f t="shared" si="40"/>
        <v>0</v>
      </c>
      <c r="AJ75" s="99">
        <f t="shared" si="40"/>
        <v>0</v>
      </c>
      <c r="AK75" s="126">
        <f t="shared" si="40"/>
        <v>0</v>
      </c>
      <c r="AL75" s="98">
        <f t="shared" si="40"/>
        <v>0</v>
      </c>
      <c r="AM75" s="98">
        <f t="shared" si="40"/>
        <v>0</v>
      </c>
      <c r="AN75" s="98">
        <f t="shared" si="40"/>
        <v>0</v>
      </c>
      <c r="AO75" s="98">
        <f t="shared" si="40"/>
        <v>0</v>
      </c>
      <c r="AP75" s="98">
        <f t="shared" si="40"/>
        <v>0</v>
      </c>
      <c r="AQ75" s="98">
        <f t="shared" si="40"/>
        <v>0</v>
      </c>
      <c r="AR75" s="98">
        <f t="shared" si="40"/>
        <v>0</v>
      </c>
      <c r="AS75" s="98">
        <f t="shared" si="40"/>
        <v>0</v>
      </c>
      <c r="AT75" s="98">
        <f t="shared" si="40"/>
        <v>0</v>
      </c>
      <c r="AU75" s="87" t="str">
        <f>IF(AF75=0,"",(AN75*9)/(AJ75+AK75))</f>
        <v/>
      </c>
      <c r="AV75" s="87" t="str">
        <f t="shared" si="25"/>
        <v/>
      </c>
      <c r="AX75" s="187" t="str">
        <f>IF($AN$75&gt;$AM$75,"Visitor: ER more than runs","")</f>
        <v/>
      </c>
    </row>
    <row r="76" spans="2:50" ht="10.5" customHeight="1">
      <c r="B76" s="2"/>
      <c r="C76" s="13">
        <f>SUMPRODUCT(--('Game 1'!$B$2:$B$29=$B76),('Game 1'!AY$2:AY$29))+SUMPRODUCT(--('Game 2'!$B$2:$B$29=$B76),('Game 2'!AY$2:AY$29))+SUMPRODUCT(--('Game 3'!$B$2:$B$29=$B76),('Game 3'!AY$2:AY$29))+SUMPRODUCT(--('Game 4'!$B$2:$B$29=$B76),('Game 4'!AY$2:AY$29))+SUMPRODUCT(--('Game 5'!$B$2:$B$29=$B76),('Game 5'!AY$2:AY$29))</f>
        <v>0</v>
      </c>
      <c r="D76" s="13">
        <f>SUMPRODUCT(--('Game 1'!$B$2:$B$29=$B76),('Game 1'!AZ$2:AZ$29))+SUMPRODUCT(--('Game 2'!$B$2:$B$29=$B76),('Game 2'!AZ$2:AZ$29))+SUMPRODUCT(--('Game 3'!$B$2:$B$29=$B76),('Game 3'!AZ$2:AZ$29))+SUMPRODUCT(--('Game 4'!$B$2:$B$29=$B76),('Game 4'!AZ$2:AZ$29))+SUMPRODUCT(--('Game 5'!$B$2:$B$29=$B76),('Game 5'!AZ$2:AZ$29))</f>
        <v>0</v>
      </c>
      <c r="E76" s="13">
        <f>SUMPRODUCT(--('Game 1'!$B$2:$B$29=$B76),('Game 1'!BA$2:BA$29))+SUMPRODUCT(--('Game 2'!$B$2:$B$29=$B76),('Game 2'!BA$2:BA$29))+SUMPRODUCT(--('Game 3'!$B$2:$B$29=$B76),('Game 3'!BA$2:BA$29))+SUMPRODUCT(--('Game 4'!$B$2:$B$29=$B76),('Game 4'!BA$2:BA$29))+SUMPRODUCT(--('Game 5'!$B$2:$B$29=$B76),('Game 5'!BA$2:BA$29))</f>
        <v>0</v>
      </c>
      <c r="F76" s="13">
        <f>SUMPRODUCT(--('Game 1'!$B$2:$B$29=$B76),('Game 1'!BB$2:BB$29))+SUMPRODUCT(--('Game 2'!$B$2:$B$29=$B76),('Game 2'!BB$2:BB$29))+SUMPRODUCT(--('Game 3'!$B$2:$B$29=$B76),('Game 3'!BB$2:BB$29))+SUMPRODUCT(--('Game 4'!$B$2:$B$29=$B76),('Game 4'!BB$2:BB$29))+SUMPRODUCT(--('Game 5'!$B$2:$B$29=$B76),('Game 5'!BB$2:BB$29))</f>
        <v>0</v>
      </c>
      <c r="G76" s="13">
        <f>SUMPRODUCT(--('Game 1'!$B$2:$B$29=$B76),('Game 1'!BC$2:BC$29))+SUMPRODUCT(--('Game 2'!$B$2:$B$29=$B76),('Game 2'!BC$2:BC$29))+SUMPRODUCT(--('Game 3'!$B$2:$B$29=$B76),('Game 3'!BC$2:BC$29))+SUMPRODUCT(--('Game 4'!$B$2:$B$29=$B76),('Game 4'!BC$2:BC$29))+SUMPRODUCT(--('Game 5'!$B$2:$B$29=$B76),('Game 5'!BC$2:BC$29))</f>
        <v>0</v>
      </c>
      <c r="H76" s="13">
        <f>SUMPRODUCT(--('Game 1'!$B$2:$B$29=$B76),('Game 1'!BD$2:BD$29))+SUMPRODUCT(--('Game 2'!$B$2:$B$29=$B76),('Game 2'!BD$2:BD$29))+SUMPRODUCT(--('Game 3'!$B$2:$B$29=$B76),('Game 3'!BD$2:BD$29))+SUMPRODUCT(--('Game 4'!$B$2:$B$29=$B76),('Game 4'!BD$2:BD$29))+SUMPRODUCT(--('Game 5'!$B$2:$B$29=$B76),('Game 5'!BD$2:BD$29))</f>
        <v>0</v>
      </c>
      <c r="I76" s="13">
        <f>SUMPRODUCT(--('Game 1'!$B$2:$B$29=$B76),('Game 1'!BE$2:BE$29))+SUMPRODUCT(--('Game 2'!$B$2:$B$29=$B76),('Game 2'!BE$2:BE$29))+SUMPRODUCT(--('Game 3'!$B$2:$B$29=$B76),('Game 3'!BE$2:BE$29))+SUMPRODUCT(--('Game 4'!$B$2:$B$29=$B76),('Game 4'!BE$2:BE$29))+SUMPRODUCT(--('Game 5'!$B$2:$B$29=$B76),('Game 5'!BE$2:BE$29))</f>
        <v>0</v>
      </c>
      <c r="J76" s="89">
        <f>SUMPRODUCT(--('Game 1'!$B$2:$B$29=$B76),('Game 1'!BF$2:BF$29))+SUMPRODUCT(--('Game 2'!$B$2:$B$29=$B76),('Game 2'!BF$2:BF$29))+SUMPRODUCT(--('Game 3'!$B$2:$B$29=$B76),('Game 3'!BF$2:BF$29))+SUMPRODUCT(--('Game 4'!$B$2:$B$29=$B76),('Game 4'!BF$2:BF$29))+SUMPRODUCT(--('Game 5'!$B$2:$B$29=$B76),('Game 5'!BF$2:BF$29))</f>
        <v>0</v>
      </c>
      <c r="K76" s="13">
        <f>SUMPRODUCT(--('Game 1'!$B$2:$B$29=$B76),('Game 1'!BG$2:BG$29))+SUMPRODUCT(--('Game 2'!$B$2:$B$29=$B76),('Game 2'!BG$2:BG$29))+SUMPRODUCT(--('Game 3'!$B$2:$B$29=$B76),('Game 3'!BG$2:BG$29))+SUMPRODUCT(--('Game 4'!$B$2:$B$29=$B76),('Game 4'!BG$2:BG$29))+SUMPRODUCT(--('Game 5'!$B$2:$B$29=$B76),('Game 5'!BG$2:BG$29))</f>
        <v>0</v>
      </c>
      <c r="L76" s="13">
        <f>SUMPRODUCT(--('Game 1'!$B$2:$B$29=$B76),('Game 1'!BH$2:BH$29))+SUMPRODUCT(--('Game 2'!$B$2:$B$29=$B76),('Game 2'!BH$2:BH$29))+SUMPRODUCT(--('Game 3'!$B$2:$B$29=$B76),('Game 3'!BH$2:BH$29))+SUMPRODUCT(--('Game 4'!$B$2:$B$29=$B76),('Game 4'!BH$2:BH$29))+SUMPRODUCT(--('Game 5'!$B$2:$B$29=$B76),('Game 5'!BH$2:BH$29))</f>
        <v>0</v>
      </c>
      <c r="M76" s="13">
        <f>SUMPRODUCT(--('Game 1'!$B$2:$B$29=$B76),('Game 1'!BI$2:BI$29))+SUMPRODUCT(--('Game 2'!$B$2:$B$29=$B76),('Game 2'!BI$2:BI$29))+SUMPRODUCT(--('Game 3'!$B$2:$B$29=$B76),('Game 3'!BI$2:BI$29))+SUMPRODUCT(--('Game 4'!$B$2:$B$29=$B76),('Game 4'!BI$2:BI$29))+SUMPRODUCT(--('Game 5'!$B$2:$B$29=$B76),('Game 5'!BI$2:BI$29))</f>
        <v>0</v>
      </c>
      <c r="N76" s="13">
        <f>SUMPRODUCT(--('Game 1'!$B$2:$B$29=$B76),('Game 1'!BJ$2:BJ$29))+SUMPRODUCT(--('Game 2'!$B$2:$B$29=$B76),('Game 2'!BJ$2:BJ$29))+SUMPRODUCT(--('Game 3'!$B$2:$B$29=$B76),('Game 3'!BJ$2:BJ$29))+SUMPRODUCT(--('Game 4'!$B$2:$B$29=$B76),('Game 4'!BJ$2:BJ$29))+SUMPRODUCT(--('Game 5'!$B$2:$B$29=$B76),('Game 5'!BJ$2:BJ$29))</f>
        <v>0</v>
      </c>
      <c r="O76" s="13">
        <f>SUMPRODUCT(--('Game 1'!$B$2:$B$29=$B76),('Game 1'!BK$2:BK$29))+SUMPRODUCT(--('Game 2'!$B$2:$B$29=$B76),('Game 2'!BK$2:BK$29))+SUMPRODUCT(--('Game 3'!$B$2:$B$29=$B76),('Game 3'!BK$2:BK$29))+SUMPRODUCT(--('Game 4'!$B$2:$B$29=$B76),('Game 4'!BK$2:BK$29))+SUMPRODUCT(--('Game 5'!$B$2:$B$29=$B76),('Game 5'!BK$2:BK$29))</f>
        <v>0</v>
      </c>
      <c r="P76" s="13">
        <f>SUMPRODUCT(--('Game 1'!$B$2:$B$29=$B76),('Game 1'!BL$2:BL$29))+SUMPRODUCT(--('Game 2'!$B$2:$B$29=$B76),('Game 2'!BL$2:BL$29))+SUMPRODUCT(--('Game 3'!$B$2:$B$29=$B76),('Game 3'!BL$2:BL$29))+SUMPRODUCT(--('Game 4'!$B$2:$B$29=$B76),('Game 4'!BL$2:BL$29))+SUMPRODUCT(--('Game 5'!$B$2:$B$29=$B76),('Game 5'!BL$2:BL$29))</f>
        <v>0</v>
      </c>
      <c r="Q76" s="13">
        <f>SUMPRODUCT(--('Game 1'!$B$2:$B$29=$B76),('Game 1'!BM$2:BM$29))+SUMPRODUCT(--('Game 2'!$B$2:$B$29=$B76),('Game 2'!BM$2:BM$29))+SUMPRODUCT(--('Game 3'!$B$2:$B$29=$B76),('Game 3'!BM$2:BM$29))+SUMPRODUCT(--('Game 4'!$B$2:$B$29=$B76),('Game 4'!BM$2:BM$29))+SUMPRODUCT(--('Game 5'!$B$2:$B$29=$B76),('Game 5'!BM$2:BM$29))</f>
        <v>0</v>
      </c>
      <c r="R76" s="13">
        <f>SUMPRODUCT(--('Game 1'!$B$2:$B$29=$B76),('Game 1'!BN$2:BN$29))+SUMPRODUCT(--('Game 2'!$B$2:$B$29=$B76),('Game 2'!BN$2:BN$29))+SUMPRODUCT(--('Game 3'!$B$2:$B$29=$B76),('Game 3'!BN$2:BN$29))+SUMPRODUCT(--('Game 4'!$B$2:$B$29=$B76),('Game 4'!BN$2:BN$29))+SUMPRODUCT(--('Game 5'!$B$2:$B$29=$B76),('Game 5'!BN$2:BN$29))</f>
        <v>0</v>
      </c>
      <c r="S76" s="13">
        <f>SUMPRODUCT(--('Game 1'!$B$2:$B$29=$B76),('Game 1'!BO$2:BO$29))+SUMPRODUCT(--('Game 2'!$B$2:$B$29=$B76),('Game 2'!BO$2:BO$29))+SUMPRODUCT(--('Game 3'!$B$2:$B$29=$B76),('Game 3'!BO$2:BO$29))+SUMPRODUCT(--('Game 4'!$B$2:$B$29=$B76),('Game 4'!BO$2:BO$29))+SUMPRODUCT(--('Game 5'!$B$2:$B$29=$B76),('Game 5'!BO$2:BO$29))</f>
        <v>0</v>
      </c>
      <c r="T76" s="80" t="str">
        <f t="shared" si="21"/>
        <v/>
      </c>
      <c r="U76" s="80" t="str">
        <f t="shared" si="22"/>
        <v/>
      </c>
      <c r="V76" s="80" t="str">
        <f t="shared" si="23"/>
        <v/>
      </c>
      <c r="W76" s="3"/>
      <c r="X76" s="76">
        <f t="shared" si="18"/>
        <v>0</v>
      </c>
      <c r="Y76" s="76">
        <f t="shared" si="19"/>
        <v>0</v>
      </c>
      <c r="Z76" s="77">
        <f t="shared" si="20"/>
        <v>0</v>
      </c>
      <c r="AH76" s="167">
        <f>'Game 1'!CB13+'Game 2'!CB13+'Game 3'!CB13+'Game 4'!CB13+'Game 5'!CB13</f>
        <v>0</v>
      </c>
      <c r="AI76" s="4" t="s">
        <v>96</v>
      </c>
      <c r="AX76" s="191"/>
    </row>
    <row r="77" spans="2:50" ht="10.5" customHeight="1">
      <c r="B77" s="2"/>
      <c r="C77" s="13">
        <f>SUMPRODUCT(--('Game 1'!$B$2:$B$29=$B77),('Game 1'!AY$2:AY$29))+SUMPRODUCT(--('Game 2'!$B$2:$B$29=$B77),('Game 2'!AY$2:AY$29))+SUMPRODUCT(--('Game 3'!$B$2:$B$29=$B77),('Game 3'!AY$2:AY$29))+SUMPRODUCT(--('Game 4'!$B$2:$B$29=$B77),('Game 4'!AY$2:AY$29))+SUMPRODUCT(--('Game 5'!$B$2:$B$29=$B77),('Game 5'!AY$2:AY$29))</f>
        <v>0</v>
      </c>
      <c r="D77" s="13">
        <f>SUMPRODUCT(--('Game 1'!$B$2:$B$29=$B77),('Game 1'!AZ$2:AZ$29))+SUMPRODUCT(--('Game 2'!$B$2:$B$29=$B77),('Game 2'!AZ$2:AZ$29))+SUMPRODUCT(--('Game 3'!$B$2:$B$29=$B77),('Game 3'!AZ$2:AZ$29))+SUMPRODUCT(--('Game 4'!$B$2:$B$29=$B77),('Game 4'!AZ$2:AZ$29))+SUMPRODUCT(--('Game 5'!$B$2:$B$29=$B77),('Game 5'!AZ$2:AZ$29))</f>
        <v>0</v>
      </c>
      <c r="E77" s="13">
        <f>SUMPRODUCT(--('Game 1'!$B$2:$B$29=$B77),('Game 1'!BA$2:BA$29))+SUMPRODUCT(--('Game 2'!$B$2:$B$29=$B77),('Game 2'!BA$2:BA$29))+SUMPRODUCT(--('Game 3'!$B$2:$B$29=$B77),('Game 3'!BA$2:BA$29))+SUMPRODUCT(--('Game 4'!$B$2:$B$29=$B77),('Game 4'!BA$2:BA$29))+SUMPRODUCT(--('Game 5'!$B$2:$B$29=$B77),('Game 5'!BA$2:BA$29))</f>
        <v>0</v>
      </c>
      <c r="F77" s="13">
        <f>SUMPRODUCT(--('Game 1'!$B$2:$B$29=$B77),('Game 1'!BB$2:BB$29))+SUMPRODUCT(--('Game 2'!$B$2:$B$29=$B77),('Game 2'!BB$2:BB$29))+SUMPRODUCT(--('Game 3'!$B$2:$B$29=$B77),('Game 3'!BB$2:BB$29))+SUMPRODUCT(--('Game 4'!$B$2:$B$29=$B77),('Game 4'!BB$2:BB$29))+SUMPRODUCT(--('Game 5'!$B$2:$B$29=$B77),('Game 5'!BB$2:BB$29))</f>
        <v>0</v>
      </c>
      <c r="G77" s="13">
        <f>SUMPRODUCT(--('Game 1'!$B$2:$B$29=$B77),('Game 1'!BC$2:BC$29))+SUMPRODUCT(--('Game 2'!$B$2:$B$29=$B77),('Game 2'!BC$2:BC$29))+SUMPRODUCT(--('Game 3'!$B$2:$B$29=$B77),('Game 3'!BC$2:BC$29))+SUMPRODUCT(--('Game 4'!$B$2:$B$29=$B77),('Game 4'!BC$2:BC$29))+SUMPRODUCT(--('Game 5'!$B$2:$B$29=$B77),('Game 5'!BC$2:BC$29))</f>
        <v>0</v>
      </c>
      <c r="H77" s="13">
        <f>SUMPRODUCT(--('Game 1'!$B$2:$B$29=$B77),('Game 1'!BD$2:BD$29))+SUMPRODUCT(--('Game 2'!$B$2:$B$29=$B77),('Game 2'!BD$2:BD$29))+SUMPRODUCT(--('Game 3'!$B$2:$B$29=$B77),('Game 3'!BD$2:BD$29))+SUMPRODUCT(--('Game 4'!$B$2:$B$29=$B77),('Game 4'!BD$2:BD$29))+SUMPRODUCT(--('Game 5'!$B$2:$B$29=$B77),('Game 5'!BD$2:BD$29))</f>
        <v>0</v>
      </c>
      <c r="I77" s="13">
        <f>SUMPRODUCT(--('Game 1'!$B$2:$B$29=$B77),('Game 1'!BE$2:BE$29))+SUMPRODUCT(--('Game 2'!$B$2:$B$29=$B77),('Game 2'!BE$2:BE$29))+SUMPRODUCT(--('Game 3'!$B$2:$B$29=$B77),('Game 3'!BE$2:BE$29))+SUMPRODUCT(--('Game 4'!$B$2:$B$29=$B77),('Game 4'!BE$2:BE$29))+SUMPRODUCT(--('Game 5'!$B$2:$B$29=$B77),('Game 5'!BE$2:BE$29))</f>
        <v>0</v>
      </c>
      <c r="J77" s="89">
        <f>SUMPRODUCT(--('Game 1'!$B$2:$B$29=$B77),('Game 1'!BF$2:BF$29))+SUMPRODUCT(--('Game 2'!$B$2:$B$29=$B77),('Game 2'!BF$2:BF$29))+SUMPRODUCT(--('Game 3'!$B$2:$B$29=$B77),('Game 3'!BF$2:BF$29))+SUMPRODUCT(--('Game 4'!$B$2:$B$29=$B77),('Game 4'!BF$2:BF$29))+SUMPRODUCT(--('Game 5'!$B$2:$B$29=$B77),('Game 5'!BF$2:BF$29))</f>
        <v>0</v>
      </c>
      <c r="K77" s="13">
        <f>SUMPRODUCT(--('Game 1'!$B$2:$B$29=$B77),('Game 1'!BG$2:BG$29))+SUMPRODUCT(--('Game 2'!$B$2:$B$29=$B77),('Game 2'!BG$2:BG$29))+SUMPRODUCT(--('Game 3'!$B$2:$B$29=$B77),('Game 3'!BG$2:BG$29))+SUMPRODUCT(--('Game 4'!$B$2:$B$29=$B77),('Game 4'!BG$2:BG$29))+SUMPRODUCT(--('Game 5'!$B$2:$B$29=$B77),('Game 5'!BG$2:BG$29))</f>
        <v>0</v>
      </c>
      <c r="L77" s="13">
        <f>SUMPRODUCT(--('Game 1'!$B$2:$B$29=$B77),('Game 1'!BH$2:BH$29))+SUMPRODUCT(--('Game 2'!$B$2:$B$29=$B77),('Game 2'!BH$2:BH$29))+SUMPRODUCT(--('Game 3'!$B$2:$B$29=$B77),('Game 3'!BH$2:BH$29))+SUMPRODUCT(--('Game 4'!$B$2:$B$29=$B77),('Game 4'!BH$2:BH$29))+SUMPRODUCT(--('Game 5'!$B$2:$B$29=$B77),('Game 5'!BH$2:BH$29))</f>
        <v>0</v>
      </c>
      <c r="M77" s="13">
        <f>SUMPRODUCT(--('Game 1'!$B$2:$B$29=$B77),('Game 1'!BI$2:BI$29))+SUMPRODUCT(--('Game 2'!$B$2:$B$29=$B77),('Game 2'!BI$2:BI$29))+SUMPRODUCT(--('Game 3'!$B$2:$B$29=$B77),('Game 3'!BI$2:BI$29))+SUMPRODUCT(--('Game 4'!$B$2:$B$29=$B77),('Game 4'!BI$2:BI$29))+SUMPRODUCT(--('Game 5'!$B$2:$B$29=$B77),('Game 5'!BI$2:BI$29))</f>
        <v>0</v>
      </c>
      <c r="N77" s="13">
        <f>SUMPRODUCT(--('Game 1'!$B$2:$B$29=$B77),('Game 1'!BJ$2:BJ$29))+SUMPRODUCT(--('Game 2'!$B$2:$B$29=$B77),('Game 2'!BJ$2:BJ$29))+SUMPRODUCT(--('Game 3'!$B$2:$B$29=$B77),('Game 3'!BJ$2:BJ$29))+SUMPRODUCT(--('Game 4'!$B$2:$B$29=$B77),('Game 4'!BJ$2:BJ$29))+SUMPRODUCT(--('Game 5'!$B$2:$B$29=$B77),('Game 5'!BJ$2:BJ$29))</f>
        <v>0</v>
      </c>
      <c r="O77" s="13">
        <f>SUMPRODUCT(--('Game 1'!$B$2:$B$29=$B77),('Game 1'!BK$2:BK$29))+SUMPRODUCT(--('Game 2'!$B$2:$B$29=$B77),('Game 2'!BK$2:BK$29))+SUMPRODUCT(--('Game 3'!$B$2:$B$29=$B77),('Game 3'!BK$2:BK$29))+SUMPRODUCT(--('Game 4'!$B$2:$B$29=$B77),('Game 4'!BK$2:BK$29))+SUMPRODUCT(--('Game 5'!$B$2:$B$29=$B77),('Game 5'!BK$2:BK$29))</f>
        <v>0</v>
      </c>
      <c r="P77" s="13">
        <f>SUMPRODUCT(--('Game 1'!$B$2:$B$29=$B77),('Game 1'!BL$2:BL$29))+SUMPRODUCT(--('Game 2'!$B$2:$B$29=$B77),('Game 2'!BL$2:BL$29))+SUMPRODUCT(--('Game 3'!$B$2:$B$29=$B77),('Game 3'!BL$2:BL$29))+SUMPRODUCT(--('Game 4'!$B$2:$B$29=$B77),('Game 4'!BL$2:BL$29))+SUMPRODUCT(--('Game 5'!$B$2:$B$29=$B77),('Game 5'!BL$2:BL$29))</f>
        <v>0</v>
      </c>
      <c r="Q77" s="13">
        <f>SUMPRODUCT(--('Game 1'!$B$2:$B$29=$B77),('Game 1'!BM$2:BM$29))+SUMPRODUCT(--('Game 2'!$B$2:$B$29=$B77),('Game 2'!BM$2:BM$29))+SUMPRODUCT(--('Game 3'!$B$2:$B$29=$B77),('Game 3'!BM$2:BM$29))+SUMPRODUCT(--('Game 4'!$B$2:$B$29=$B77),('Game 4'!BM$2:BM$29))+SUMPRODUCT(--('Game 5'!$B$2:$B$29=$B77),('Game 5'!BM$2:BM$29))</f>
        <v>0</v>
      </c>
      <c r="R77" s="13">
        <f>SUMPRODUCT(--('Game 1'!$B$2:$B$29=$B77),('Game 1'!BN$2:BN$29))+SUMPRODUCT(--('Game 2'!$B$2:$B$29=$B77),('Game 2'!BN$2:BN$29))+SUMPRODUCT(--('Game 3'!$B$2:$B$29=$B77),('Game 3'!BN$2:BN$29))+SUMPRODUCT(--('Game 4'!$B$2:$B$29=$B77),('Game 4'!BN$2:BN$29))+SUMPRODUCT(--('Game 5'!$B$2:$B$29=$B77),('Game 5'!BN$2:BN$29))</f>
        <v>0</v>
      </c>
      <c r="S77" s="13">
        <f>SUMPRODUCT(--('Game 1'!$B$2:$B$29=$B77),('Game 1'!BO$2:BO$29))+SUMPRODUCT(--('Game 2'!$B$2:$B$29=$B77),('Game 2'!BO$2:BO$29))+SUMPRODUCT(--('Game 3'!$B$2:$B$29=$B77),('Game 3'!BO$2:BO$29))+SUMPRODUCT(--('Game 4'!$B$2:$B$29=$B77),('Game 4'!BO$2:BO$29))+SUMPRODUCT(--('Game 5'!$B$2:$B$29=$B77),('Game 5'!BO$2:BO$29))</f>
        <v>0</v>
      </c>
      <c r="T77" s="80" t="str">
        <f t="shared" si="21"/>
        <v/>
      </c>
      <c r="U77" s="80" t="str">
        <f t="shared" si="22"/>
        <v/>
      </c>
      <c r="V77" s="80" t="str">
        <f t="shared" si="23"/>
        <v/>
      </c>
      <c r="W77" s="3"/>
      <c r="X77" s="76">
        <f t="shared" si="18"/>
        <v>0</v>
      </c>
      <c r="Y77" s="76">
        <f t="shared" si="19"/>
        <v>0</v>
      </c>
      <c r="Z77" s="77">
        <f t="shared" si="20"/>
        <v>0</v>
      </c>
      <c r="AE77" s="4"/>
      <c r="AX77" s="191"/>
    </row>
    <row r="78" spans="2:50" ht="10.5" customHeight="1">
      <c r="B78" s="2"/>
      <c r="C78" s="13">
        <f>SUMPRODUCT(--('Game 1'!$B$2:$B$29=$B78),('Game 1'!AY$2:AY$29))+SUMPRODUCT(--('Game 2'!$B$2:$B$29=$B78),('Game 2'!AY$2:AY$29))+SUMPRODUCT(--('Game 3'!$B$2:$B$29=$B78),('Game 3'!AY$2:AY$29))+SUMPRODUCT(--('Game 4'!$B$2:$B$29=$B78),('Game 4'!AY$2:AY$29))+SUMPRODUCT(--('Game 5'!$B$2:$B$29=$B78),('Game 5'!AY$2:AY$29))</f>
        <v>0</v>
      </c>
      <c r="D78" s="13">
        <f>SUMPRODUCT(--('Game 1'!$B$2:$B$29=$B78),('Game 1'!AZ$2:AZ$29))+SUMPRODUCT(--('Game 2'!$B$2:$B$29=$B78),('Game 2'!AZ$2:AZ$29))+SUMPRODUCT(--('Game 3'!$B$2:$B$29=$B78),('Game 3'!AZ$2:AZ$29))+SUMPRODUCT(--('Game 4'!$B$2:$B$29=$B78),('Game 4'!AZ$2:AZ$29))+SUMPRODUCT(--('Game 5'!$B$2:$B$29=$B78),('Game 5'!AZ$2:AZ$29))</f>
        <v>0</v>
      </c>
      <c r="E78" s="13">
        <f>SUMPRODUCT(--('Game 1'!$B$2:$B$29=$B78),('Game 1'!BA$2:BA$29))+SUMPRODUCT(--('Game 2'!$B$2:$B$29=$B78),('Game 2'!BA$2:BA$29))+SUMPRODUCT(--('Game 3'!$B$2:$B$29=$B78),('Game 3'!BA$2:BA$29))+SUMPRODUCT(--('Game 4'!$B$2:$B$29=$B78),('Game 4'!BA$2:BA$29))+SUMPRODUCT(--('Game 5'!$B$2:$B$29=$B78),('Game 5'!BA$2:BA$29))</f>
        <v>0</v>
      </c>
      <c r="F78" s="13">
        <f>SUMPRODUCT(--('Game 1'!$B$2:$B$29=$B78),('Game 1'!BB$2:BB$29))+SUMPRODUCT(--('Game 2'!$B$2:$B$29=$B78),('Game 2'!BB$2:BB$29))+SUMPRODUCT(--('Game 3'!$B$2:$B$29=$B78),('Game 3'!BB$2:BB$29))+SUMPRODUCT(--('Game 4'!$B$2:$B$29=$B78),('Game 4'!BB$2:BB$29))+SUMPRODUCT(--('Game 5'!$B$2:$B$29=$B78),('Game 5'!BB$2:BB$29))</f>
        <v>0</v>
      </c>
      <c r="G78" s="13">
        <f>SUMPRODUCT(--('Game 1'!$B$2:$B$29=$B78),('Game 1'!BC$2:BC$29))+SUMPRODUCT(--('Game 2'!$B$2:$B$29=$B78),('Game 2'!BC$2:BC$29))+SUMPRODUCT(--('Game 3'!$B$2:$B$29=$B78),('Game 3'!BC$2:BC$29))+SUMPRODUCT(--('Game 4'!$B$2:$B$29=$B78),('Game 4'!BC$2:BC$29))+SUMPRODUCT(--('Game 5'!$B$2:$B$29=$B78),('Game 5'!BC$2:BC$29))</f>
        <v>0</v>
      </c>
      <c r="H78" s="13">
        <f>SUMPRODUCT(--('Game 1'!$B$2:$B$29=$B78),('Game 1'!BD$2:BD$29))+SUMPRODUCT(--('Game 2'!$B$2:$B$29=$B78),('Game 2'!BD$2:BD$29))+SUMPRODUCT(--('Game 3'!$B$2:$B$29=$B78),('Game 3'!BD$2:BD$29))+SUMPRODUCT(--('Game 4'!$B$2:$B$29=$B78),('Game 4'!BD$2:BD$29))+SUMPRODUCT(--('Game 5'!$B$2:$B$29=$B78),('Game 5'!BD$2:BD$29))</f>
        <v>0</v>
      </c>
      <c r="I78" s="13">
        <f>SUMPRODUCT(--('Game 1'!$B$2:$B$29=$B78),('Game 1'!BE$2:BE$29))+SUMPRODUCT(--('Game 2'!$B$2:$B$29=$B78),('Game 2'!BE$2:BE$29))+SUMPRODUCT(--('Game 3'!$B$2:$B$29=$B78),('Game 3'!BE$2:BE$29))+SUMPRODUCT(--('Game 4'!$B$2:$B$29=$B78),('Game 4'!BE$2:BE$29))+SUMPRODUCT(--('Game 5'!$B$2:$B$29=$B78),('Game 5'!BE$2:BE$29))</f>
        <v>0</v>
      </c>
      <c r="J78" s="89">
        <f>SUMPRODUCT(--('Game 1'!$B$2:$B$29=$B78),('Game 1'!BF$2:BF$29))+SUMPRODUCT(--('Game 2'!$B$2:$B$29=$B78),('Game 2'!BF$2:BF$29))+SUMPRODUCT(--('Game 3'!$B$2:$B$29=$B78),('Game 3'!BF$2:BF$29))+SUMPRODUCT(--('Game 4'!$B$2:$B$29=$B78),('Game 4'!BF$2:BF$29))+SUMPRODUCT(--('Game 5'!$B$2:$B$29=$B78),('Game 5'!BF$2:BF$29))</f>
        <v>0</v>
      </c>
      <c r="K78" s="13">
        <f>SUMPRODUCT(--('Game 1'!$B$2:$B$29=$B78),('Game 1'!BG$2:BG$29))+SUMPRODUCT(--('Game 2'!$B$2:$B$29=$B78),('Game 2'!BG$2:BG$29))+SUMPRODUCT(--('Game 3'!$B$2:$B$29=$B78),('Game 3'!BG$2:BG$29))+SUMPRODUCT(--('Game 4'!$B$2:$B$29=$B78),('Game 4'!BG$2:BG$29))+SUMPRODUCT(--('Game 5'!$B$2:$B$29=$B78),('Game 5'!BG$2:BG$29))</f>
        <v>0</v>
      </c>
      <c r="L78" s="13">
        <f>SUMPRODUCT(--('Game 1'!$B$2:$B$29=$B78),('Game 1'!BH$2:BH$29))+SUMPRODUCT(--('Game 2'!$B$2:$B$29=$B78),('Game 2'!BH$2:BH$29))+SUMPRODUCT(--('Game 3'!$B$2:$B$29=$B78),('Game 3'!BH$2:BH$29))+SUMPRODUCT(--('Game 4'!$B$2:$B$29=$B78),('Game 4'!BH$2:BH$29))+SUMPRODUCT(--('Game 5'!$B$2:$B$29=$B78),('Game 5'!BH$2:BH$29))</f>
        <v>0</v>
      </c>
      <c r="M78" s="13">
        <f>SUMPRODUCT(--('Game 1'!$B$2:$B$29=$B78),('Game 1'!BI$2:BI$29))+SUMPRODUCT(--('Game 2'!$B$2:$B$29=$B78),('Game 2'!BI$2:BI$29))+SUMPRODUCT(--('Game 3'!$B$2:$B$29=$B78),('Game 3'!BI$2:BI$29))+SUMPRODUCT(--('Game 4'!$B$2:$B$29=$B78),('Game 4'!BI$2:BI$29))+SUMPRODUCT(--('Game 5'!$B$2:$B$29=$B78),('Game 5'!BI$2:BI$29))</f>
        <v>0</v>
      </c>
      <c r="N78" s="13">
        <f>SUMPRODUCT(--('Game 1'!$B$2:$B$29=$B78),('Game 1'!BJ$2:BJ$29))+SUMPRODUCT(--('Game 2'!$B$2:$B$29=$B78),('Game 2'!BJ$2:BJ$29))+SUMPRODUCT(--('Game 3'!$B$2:$B$29=$B78),('Game 3'!BJ$2:BJ$29))+SUMPRODUCT(--('Game 4'!$B$2:$B$29=$B78),('Game 4'!BJ$2:BJ$29))+SUMPRODUCT(--('Game 5'!$B$2:$B$29=$B78),('Game 5'!BJ$2:BJ$29))</f>
        <v>0</v>
      </c>
      <c r="O78" s="13">
        <f>SUMPRODUCT(--('Game 1'!$B$2:$B$29=$B78),('Game 1'!BK$2:BK$29))+SUMPRODUCT(--('Game 2'!$B$2:$B$29=$B78),('Game 2'!BK$2:BK$29))+SUMPRODUCT(--('Game 3'!$B$2:$B$29=$B78),('Game 3'!BK$2:BK$29))+SUMPRODUCT(--('Game 4'!$B$2:$B$29=$B78),('Game 4'!BK$2:BK$29))+SUMPRODUCT(--('Game 5'!$B$2:$B$29=$B78),('Game 5'!BK$2:BK$29))</f>
        <v>0</v>
      </c>
      <c r="P78" s="13">
        <f>SUMPRODUCT(--('Game 1'!$B$2:$B$29=$B78),('Game 1'!BL$2:BL$29))+SUMPRODUCT(--('Game 2'!$B$2:$B$29=$B78),('Game 2'!BL$2:BL$29))+SUMPRODUCT(--('Game 3'!$B$2:$B$29=$B78),('Game 3'!BL$2:BL$29))+SUMPRODUCT(--('Game 4'!$B$2:$B$29=$B78),('Game 4'!BL$2:BL$29))+SUMPRODUCT(--('Game 5'!$B$2:$B$29=$B78),('Game 5'!BL$2:BL$29))</f>
        <v>0</v>
      </c>
      <c r="Q78" s="13">
        <f>SUMPRODUCT(--('Game 1'!$B$2:$B$29=$B78),('Game 1'!BM$2:BM$29))+SUMPRODUCT(--('Game 2'!$B$2:$B$29=$B78),('Game 2'!BM$2:BM$29))+SUMPRODUCT(--('Game 3'!$B$2:$B$29=$B78),('Game 3'!BM$2:BM$29))+SUMPRODUCT(--('Game 4'!$B$2:$B$29=$B78),('Game 4'!BM$2:BM$29))+SUMPRODUCT(--('Game 5'!$B$2:$B$29=$B78),('Game 5'!BM$2:BM$29))</f>
        <v>0</v>
      </c>
      <c r="R78" s="13">
        <f>SUMPRODUCT(--('Game 1'!$B$2:$B$29=$B78),('Game 1'!BN$2:BN$29))+SUMPRODUCT(--('Game 2'!$B$2:$B$29=$B78),('Game 2'!BN$2:BN$29))+SUMPRODUCT(--('Game 3'!$B$2:$B$29=$B78),('Game 3'!BN$2:BN$29))+SUMPRODUCT(--('Game 4'!$B$2:$B$29=$B78),('Game 4'!BN$2:BN$29))+SUMPRODUCT(--('Game 5'!$B$2:$B$29=$B78),('Game 5'!BN$2:BN$29))</f>
        <v>0</v>
      </c>
      <c r="S78" s="13">
        <f>SUMPRODUCT(--('Game 1'!$B$2:$B$29=$B78),('Game 1'!BO$2:BO$29))+SUMPRODUCT(--('Game 2'!$B$2:$B$29=$B78),('Game 2'!BO$2:BO$29))+SUMPRODUCT(--('Game 3'!$B$2:$B$29=$B78),('Game 3'!BO$2:BO$29))+SUMPRODUCT(--('Game 4'!$B$2:$B$29=$B78),('Game 4'!BO$2:BO$29))+SUMPRODUCT(--('Game 5'!$B$2:$B$29=$B78),('Game 5'!BO$2:BO$29))</f>
        <v>0</v>
      </c>
      <c r="T78" s="80" t="str">
        <f t="shared" si="21"/>
        <v/>
      </c>
      <c r="U78" s="80" t="str">
        <f t="shared" si="22"/>
        <v/>
      </c>
      <c r="V78" s="80" t="str">
        <f t="shared" si="23"/>
        <v/>
      </c>
      <c r="W78" s="3"/>
      <c r="X78" s="76">
        <f>D78+K78+O78+P78+Q78</f>
        <v>0</v>
      </c>
      <c r="Y78" s="76">
        <f>F78+K78+O78</f>
        <v>0</v>
      </c>
      <c r="Z78" s="77">
        <f>F78+H78+2*I78+3*J78</f>
        <v>0</v>
      </c>
      <c r="AE78" s="4"/>
      <c r="AX78" s="191"/>
    </row>
    <row r="79" spans="2:50" s="27" customFormat="1" ht="10.5" customHeight="1">
      <c r="B79" s="4" t="s">
        <v>34</v>
      </c>
      <c r="C79" s="74">
        <f>AF75</f>
        <v>0</v>
      </c>
      <c r="D79" s="13">
        <f>SUMPRODUCT(--('Game 1'!$B$2:$B$29=$B79),('Game 1'!AZ$2:AZ$29))+SUMPRODUCT(--('Game 2'!$B$2:$B$29=$B79),('Game 2'!AZ$2:AZ$29))+SUMPRODUCT(--('Game 3'!$B$2:$B$29=$B79),('Game 3'!AZ$2:AZ$29))+SUMPRODUCT(--('Game 4'!$B$2:$B$29=$B79),('Game 4'!AZ$2:AZ$29))+SUMPRODUCT(--('Game 5'!$B$2:$B$29=$B79),('Game 5'!AZ$2:AZ$29))</f>
        <v>0</v>
      </c>
      <c r="E79" s="13">
        <f>SUMPRODUCT(--('Game 1'!$B$2:$B$29=$B79),('Game 1'!BA$2:BA$29))+SUMPRODUCT(--('Game 2'!$B$2:$B$29=$B79),('Game 2'!BA$2:BA$29))+SUMPRODUCT(--('Game 3'!$B$2:$B$29=$B79),('Game 3'!BA$2:BA$29))+SUMPRODUCT(--('Game 4'!$B$2:$B$29=$B79),('Game 4'!BA$2:BA$29))+SUMPRODUCT(--('Game 5'!$B$2:$B$29=$B79),('Game 5'!BA$2:BA$29))</f>
        <v>0</v>
      </c>
      <c r="F79" s="13">
        <f>SUMPRODUCT(--('Game 1'!$B$2:$B$29=$B79),('Game 1'!BB$2:BB$29))+SUMPRODUCT(--('Game 2'!$B$2:$B$29=$B79),('Game 2'!BB$2:BB$29))+SUMPRODUCT(--('Game 3'!$B$2:$B$29=$B79),('Game 3'!BB$2:BB$29))+SUMPRODUCT(--('Game 4'!$B$2:$B$29=$B79),('Game 4'!BB$2:BB$29))+SUMPRODUCT(--('Game 5'!$B$2:$B$29=$B79),('Game 5'!BB$2:BB$29))</f>
        <v>0</v>
      </c>
      <c r="G79" s="13">
        <f>SUMPRODUCT(--('Game 1'!$B$2:$B$29=$B79),('Game 1'!BC$2:BC$29))+SUMPRODUCT(--('Game 2'!$B$2:$B$29=$B79),('Game 2'!BC$2:BC$29))+SUMPRODUCT(--('Game 3'!$B$2:$B$29=$B79),('Game 3'!BC$2:BC$29))+SUMPRODUCT(--('Game 4'!$B$2:$B$29=$B79),('Game 4'!BC$2:BC$29))+SUMPRODUCT(--('Game 5'!$B$2:$B$29=$B79),('Game 5'!BC$2:BC$29))</f>
        <v>0</v>
      </c>
      <c r="H79" s="13">
        <f>SUMPRODUCT(--('Game 1'!$B$2:$B$29=$B79),('Game 1'!BD$2:BD$29))+SUMPRODUCT(--('Game 2'!$B$2:$B$29=$B79),('Game 2'!BD$2:BD$29))+SUMPRODUCT(--('Game 3'!$B$2:$B$29=$B79),('Game 3'!BD$2:BD$29))+SUMPRODUCT(--('Game 4'!$B$2:$B$29=$B79),('Game 4'!BD$2:BD$29))+SUMPRODUCT(--('Game 5'!$B$2:$B$29=$B79),('Game 5'!BD$2:BD$29))</f>
        <v>0</v>
      </c>
      <c r="I79" s="13">
        <f>SUMPRODUCT(--('Game 1'!$B$2:$B$29=$B79),('Game 1'!BE$2:BE$29))+SUMPRODUCT(--('Game 2'!$B$2:$B$29=$B79),('Game 2'!BE$2:BE$29))+SUMPRODUCT(--('Game 3'!$B$2:$B$29=$B79),('Game 3'!BE$2:BE$29))+SUMPRODUCT(--('Game 4'!$B$2:$B$29=$B79),('Game 4'!BE$2:BE$29))+SUMPRODUCT(--('Game 5'!$B$2:$B$29=$B79),('Game 5'!BE$2:BE$29))</f>
        <v>0</v>
      </c>
      <c r="J79" s="89">
        <f>SUMPRODUCT(--('Game 1'!$B$2:$B$29=$B79),('Game 1'!BF$2:BF$29))+SUMPRODUCT(--('Game 2'!$B$2:$B$29=$B79),('Game 2'!BF$2:BF$29))+SUMPRODUCT(--('Game 3'!$B$2:$B$29=$B79),('Game 3'!BF$2:BF$29))+SUMPRODUCT(--('Game 4'!$B$2:$B$29=$B79),('Game 4'!BF$2:BF$29))+SUMPRODUCT(--('Game 5'!$B$2:$B$29=$B79),('Game 5'!BF$2:BF$29))</f>
        <v>0</v>
      </c>
      <c r="K79" s="13">
        <f>SUMPRODUCT(--('Game 1'!$B$2:$B$29=$B79),('Game 1'!BG$2:BG$29))+SUMPRODUCT(--('Game 2'!$B$2:$B$29=$B79),('Game 2'!BG$2:BG$29))+SUMPRODUCT(--('Game 3'!$B$2:$B$29=$B79),('Game 3'!BG$2:BG$29))+SUMPRODUCT(--('Game 4'!$B$2:$B$29=$B79),('Game 4'!BG$2:BG$29))+SUMPRODUCT(--('Game 5'!$B$2:$B$29=$B79),('Game 5'!BG$2:BG$29))</f>
        <v>0</v>
      </c>
      <c r="L79" s="13">
        <f>SUMPRODUCT(--('Game 1'!$B$2:$B$29=$B79),('Game 1'!BH$2:BH$29))+SUMPRODUCT(--('Game 2'!$B$2:$B$29=$B79),('Game 2'!BH$2:BH$29))+SUMPRODUCT(--('Game 3'!$B$2:$B$29=$B79),('Game 3'!BH$2:BH$29))+SUMPRODUCT(--('Game 4'!$B$2:$B$29=$B79),('Game 4'!BH$2:BH$29))+SUMPRODUCT(--('Game 5'!$B$2:$B$29=$B79),('Game 5'!BH$2:BH$29))</f>
        <v>0</v>
      </c>
      <c r="M79" s="13">
        <f>SUMPRODUCT(--('Game 1'!$B$2:$B$29=$B79),('Game 1'!BI$2:BI$29))+SUMPRODUCT(--('Game 2'!$B$2:$B$29=$B79),('Game 2'!BI$2:BI$29))+SUMPRODUCT(--('Game 3'!$B$2:$B$29=$B79),('Game 3'!BI$2:BI$29))+SUMPRODUCT(--('Game 4'!$B$2:$B$29=$B79),('Game 4'!BI$2:BI$29))+SUMPRODUCT(--('Game 5'!$B$2:$B$29=$B79),('Game 5'!BI$2:BI$29))</f>
        <v>0</v>
      </c>
      <c r="N79" s="13">
        <f>SUMPRODUCT(--('Game 1'!$B$2:$B$29=$B79),('Game 1'!BJ$2:BJ$29))+SUMPRODUCT(--('Game 2'!$B$2:$B$29=$B79),('Game 2'!BJ$2:BJ$29))+SUMPRODUCT(--('Game 3'!$B$2:$B$29=$B79),('Game 3'!BJ$2:BJ$29))+SUMPRODUCT(--('Game 4'!$B$2:$B$29=$B79),('Game 4'!BJ$2:BJ$29))+SUMPRODUCT(--('Game 5'!$B$2:$B$29=$B79),('Game 5'!BJ$2:BJ$29))</f>
        <v>0</v>
      </c>
      <c r="O79" s="13">
        <f>SUMPRODUCT(--('Game 1'!$B$2:$B$29=$B79),('Game 1'!BK$2:BK$29))+SUMPRODUCT(--('Game 2'!$B$2:$B$29=$B79),('Game 2'!BK$2:BK$29))+SUMPRODUCT(--('Game 3'!$B$2:$B$29=$B79),('Game 3'!BK$2:BK$29))+SUMPRODUCT(--('Game 4'!$B$2:$B$29=$B79),('Game 4'!BK$2:BK$29))+SUMPRODUCT(--('Game 5'!$B$2:$B$29=$B79),('Game 5'!BK$2:BK$29))</f>
        <v>0</v>
      </c>
      <c r="P79" s="13">
        <f>SUMPRODUCT(--('Game 1'!$B$2:$B$29=$B79),('Game 1'!BL$2:BL$29))+SUMPRODUCT(--('Game 2'!$B$2:$B$29=$B79),('Game 2'!BL$2:BL$29))+SUMPRODUCT(--('Game 3'!$B$2:$B$29=$B79),('Game 3'!BL$2:BL$29))+SUMPRODUCT(--('Game 4'!$B$2:$B$29=$B79),('Game 4'!BL$2:BL$29))+SUMPRODUCT(--('Game 5'!$B$2:$B$29=$B79),('Game 5'!BL$2:BL$29))</f>
        <v>0</v>
      </c>
      <c r="Q79" s="13">
        <f>SUMPRODUCT(--('Game 1'!$B$2:$B$29=$B79),('Game 1'!BM$2:BM$29))+SUMPRODUCT(--('Game 2'!$B$2:$B$29=$B79),('Game 2'!BM$2:BM$29))+SUMPRODUCT(--('Game 3'!$B$2:$B$29=$B79),('Game 3'!BM$2:BM$29))+SUMPRODUCT(--('Game 4'!$B$2:$B$29=$B79),('Game 4'!BM$2:BM$29))+SUMPRODUCT(--('Game 5'!$B$2:$B$29=$B79),('Game 5'!BM$2:BM$29))</f>
        <v>0</v>
      </c>
      <c r="R79" s="13">
        <f>SUMPRODUCT(--('Game 1'!$B$2:$B$29=$B79),('Game 1'!BN$2:BN$29))+SUMPRODUCT(--('Game 2'!$B$2:$B$29=$B79),('Game 2'!BN$2:BN$29))+SUMPRODUCT(--('Game 3'!$B$2:$B$29=$B79),('Game 3'!BN$2:BN$29))+SUMPRODUCT(--('Game 4'!$B$2:$B$29=$B79),('Game 4'!BN$2:BN$29))+SUMPRODUCT(--('Game 5'!$B$2:$B$29=$B79),('Game 5'!BN$2:BN$29))</f>
        <v>0</v>
      </c>
      <c r="S79" s="74">
        <f>'Game 1'!CO12+'Game 2'!CO12+'Game 3'!CO12+'Game 4'!CO12+'Game 5'!CO12</f>
        <v>0</v>
      </c>
      <c r="T79" s="80" t="str">
        <f t="shared" si="21"/>
        <v/>
      </c>
      <c r="U79" s="80" t="str">
        <f t="shared" si="22"/>
        <v/>
      </c>
      <c r="V79" s="80" t="str">
        <f t="shared" si="23"/>
        <v/>
      </c>
      <c r="W79" s="3"/>
      <c r="X79" s="76">
        <f t="shared" si="18"/>
        <v>0</v>
      </c>
      <c r="Y79" s="76">
        <f t="shared" si="19"/>
        <v>0</v>
      </c>
      <c r="Z79" s="77">
        <f t="shared" si="20"/>
        <v>0</v>
      </c>
      <c r="AX79" s="192"/>
    </row>
    <row r="80" spans="2:50" ht="10.5" customHeight="1">
      <c r="B80" s="83" t="s">
        <v>21</v>
      </c>
      <c r="C80" s="84">
        <f>AF75</f>
        <v>0</v>
      </c>
      <c r="D80" s="84">
        <f t="shared" ref="D80:S80" si="41">SUM(D61:D79)</f>
        <v>0</v>
      </c>
      <c r="E80" s="84">
        <f t="shared" si="41"/>
        <v>0</v>
      </c>
      <c r="F80" s="84">
        <f t="shared" si="41"/>
        <v>0</v>
      </c>
      <c r="G80" s="84">
        <f t="shared" si="41"/>
        <v>0</v>
      </c>
      <c r="H80" s="84">
        <f t="shared" si="41"/>
        <v>0</v>
      </c>
      <c r="I80" s="84">
        <f t="shared" si="41"/>
        <v>0</v>
      </c>
      <c r="J80" s="90">
        <f t="shared" si="41"/>
        <v>0</v>
      </c>
      <c r="K80" s="84">
        <f t="shared" si="41"/>
        <v>0</v>
      </c>
      <c r="L80" s="84">
        <f t="shared" si="41"/>
        <v>0</v>
      </c>
      <c r="M80" s="84">
        <f t="shared" si="41"/>
        <v>0</v>
      </c>
      <c r="N80" s="84">
        <f t="shared" si="41"/>
        <v>0</v>
      </c>
      <c r="O80" s="84">
        <f t="shared" si="41"/>
        <v>0</v>
      </c>
      <c r="P80" s="84">
        <f t="shared" si="41"/>
        <v>0</v>
      </c>
      <c r="Q80" s="84">
        <f t="shared" si="41"/>
        <v>0</v>
      </c>
      <c r="R80" s="84">
        <f t="shared" si="41"/>
        <v>0</v>
      </c>
      <c r="S80" s="84">
        <f t="shared" si="41"/>
        <v>0</v>
      </c>
      <c r="T80" s="81" t="str">
        <f>IF(D80=0,"",(F80/D80)*1000)</f>
        <v/>
      </c>
      <c r="U80" s="81" t="str">
        <f>IF(X80=0,"",(F80+K80+O80)/(D80+K80+O80+P80)*1000)</f>
        <v/>
      </c>
      <c r="V80" s="81" t="str">
        <f>IF(X80=0,"",(Z80/D80)*1000)</f>
        <v/>
      </c>
      <c r="W80" s="86"/>
      <c r="X80" s="78">
        <f>SUM(X61:X79)</f>
        <v>0</v>
      </c>
      <c r="Y80" s="78">
        <f>SUM(Y61:Y79)</f>
        <v>0</v>
      </c>
      <c r="Z80" s="79">
        <f>SUM(Z61:Z79)</f>
        <v>0</v>
      </c>
      <c r="AB80" s="4"/>
      <c r="AX80" s="187" t="str">
        <f>IF($G$80&gt;$E$80,"ERROR&gt; Visitor batters: RBIs exceed runs scored","")</f>
        <v/>
      </c>
    </row>
    <row r="81" spans="2:50" ht="10.5" customHeight="1">
      <c r="B81" s="7"/>
      <c r="C81" s="75"/>
      <c r="D81" s="75"/>
      <c r="E81" s="75"/>
      <c r="F81" s="75"/>
      <c r="G81" s="74" t="str">
        <f>IF(G80&gt;E80,"BAD RBI","")</f>
        <v/>
      </c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5"/>
      <c r="U81" s="9"/>
      <c r="V81" s="6"/>
      <c r="W81" s="6"/>
      <c r="X81" s="6"/>
      <c r="AX81" s="191"/>
    </row>
    <row r="103" spans="1:26" ht="10.5" customHeight="1">
      <c r="A103" s="26"/>
      <c r="B103" s="82"/>
      <c r="C103" s="75"/>
      <c r="D103" s="75"/>
      <c r="E103" s="75"/>
      <c r="F103" s="75"/>
      <c r="G103" s="74" t="str">
        <f>IF(G58&gt;E58,"BAD RBI","")</f>
        <v/>
      </c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5"/>
      <c r="U103" s="9"/>
      <c r="V103" s="6"/>
      <c r="W103" s="6"/>
      <c r="X103" s="6"/>
    </row>
    <row r="104" spans="1:26" ht="10.5" customHeight="1">
      <c r="A104" s="26"/>
      <c r="B104" s="7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5"/>
      <c r="U104" s="9"/>
      <c r="V104" s="6"/>
      <c r="W104" s="6"/>
      <c r="X104" s="6"/>
    </row>
    <row r="105" spans="1:26" ht="10.5" customHeight="1">
      <c r="A105" s="26"/>
      <c r="W105" s="8"/>
      <c r="X105" s="10"/>
      <c r="Y105" s="1"/>
      <c r="Z105" s="1"/>
    </row>
    <row r="106" spans="1:26" ht="10.5" customHeight="1">
      <c r="A106" s="26"/>
      <c r="W106" s="5"/>
      <c r="X106" s="9"/>
      <c r="Y106" s="6"/>
      <c r="Z106" s="6"/>
    </row>
    <row r="107" spans="1:26" ht="10.5" customHeight="1">
      <c r="A107" s="26"/>
      <c r="W107" s="5"/>
      <c r="X107" s="9"/>
      <c r="Y107" s="6"/>
      <c r="Z107" s="6"/>
    </row>
    <row r="108" spans="1:26" ht="10.5" customHeight="1">
      <c r="A108" s="26"/>
      <c r="W108" s="5"/>
      <c r="X108" s="9"/>
      <c r="Y108" s="6"/>
      <c r="Z108" s="6"/>
    </row>
    <row r="109" spans="1:26" ht="10.5" customHeight="1">
      <c r="A109" s="26"/>
      <c r="W109" s="5"/>
      <c r="X109" s="9"/>
      <c r="Y109" s="6"/>
      <c r="Z109" s="6"/>
    </row>
    <row r="110" spans="1:26" ht="10.5" customHeight="1">
      <c r="A110" s="26"/>
      <c r="W110" s="6"/>
      <c r="X110" s="9"/>
      <c r="Y110" s="6"/>
      <c r="Z110" s="6"/>
    </row>
    <row r="111" spans="1:26" ht="10.5" customHeight="1">
      <c r="A111" s="26"/>
      <c r="W111" s="6"/>
      <c r="X111" s="9"/>
      <c r="Y111" s="6"/>
      <c r="Z111" s="6"/>
    </row>
    <row r="112" spans="1:26" ht="10.5" customHeight="1">
      <c r="A112" s="26"/>
      <c r="W112" s="6"/>
      <c r="X112" s="9"/>
      <c r="Y112" s="6"/>
      <c r="Z112" s="6"/>
    </row>
    <row r="113" spans="1:26" ht="10.5" customHeight="1">
      <c r="A113" s="26"/>
      <c r="W113" s="6"/>
      <c r="X113" s="9"/>
      <c r="Y113" s="6"/>
      <c r="Z113" s="6"/>
    </row>
    <row r="114" spans="1:26" ht="10.5" customHeight="1">
      <c r="A114" s="26"/>
      <c r="W114" s="6"/>
      <c r="X114" s="9"/>
      <c r="Y114" s="6"/>
      <c r="Z114" s="6"/>
    </row>
    <row r="115" spans="1:26" ht="10.5" customHeight="1">
      <c r="A115" s="26"/>
      <c r="W115" s="6"/>
      <c r="X115" s="9"/>
      <c r="Y115" s="6"/>
      <c r="Z115" s="6"/>
    </row>
    <row r="116" spans="1:26" ht="10.5" customHeight="1">
      <c r="A116" s="26"/>
      <c r="W116" s="6"/>
      <c r="X116" s="9"/>
      <c r="Y116" s="6"/>
      <c r="Z116" s="6"/>
    </row>
    <row r="117" spans="1:26" ht="10.5" customHeight="1">
      <c r="A117" s="26"/>
      <c r="W117" s="6"/>
      <c r="X117" s="9"/>
      <c r="Y117" s="6"/>
      <c r="Z117" s="6"/>
    </row>
    <row r="118" spans="1:26" ht="10.5" customHeight="1">
      <c r="A118" s="26"/>
      <c r="W118" s="6"/>
      <c r="X118" s="1"/>
      <c r="Y118" s="1"/>
      <c r="Z118" s="6"/>
    </row>
    <row r="119" spans="1:26" ht="10.5" customHeight="1">
      <c r="A119" s="26"/>
      <c r="W119" s="12"/>
      <c r="X119" s="12"/>
      <c r="Y119" s="12"/>
      <c r="Z119" s="12"/>
    </row>
    <row r="120" spans="1:26" ht="10.5" customHeight="1">
      <c r="B120" s="11"/>
      <c r="C120" s="74" t="str">
        <f>IF(AC53+AD53=AF53,"","BAD WL")</f>
        <v/>
      </c>
      <c r="D120" s="75"/>
      <c r="E120" s="75"/>
      <c r="F120" s="75"/>
      <c r="G120" s="75"/>
      <c r="H120" s="75"/>
      <c r="I120" s="75"/>
      <c r="J120" s="122"/>
      <c r="K120" s="93"/>
      <c r="L120" s="13" t="str">
        <f>IF(AL53=F80,"","BAD")</f>
        <v/>
      </c>
      <c r="M120" s="13" t="str">
        <f>IF(AM53=E80,"","BAD")</f>
        <v/>
      </c>
      <c r="N120" s="13"/>
      <c r="O120" s="13" t="str">
        <f>IF(AO53=J80,"","BAD")</f>
        <v/>
      </c>
      <c r="P120" s="13" t="str">
        <f>IF(AP53=K80,"","BAD")</f>
        <v/>
      </c>
      <c r="Q120" s="13" t="str">
        <f>IF(AQ53=L80,"","BAD")</f>
        <v/>
      </c>
      <c r="R120" s="13" t="str">
        <f>IF(AR53=O80,"","BAD")</f>
        <v/>
      </c>
      <c r="S120" s="12"/>
      <c r="T120" s="88"/>
      <c r="U120" s="88"/>
      <c r="V120" s="12"/>
      <c r="W120" s="12"/>
      <c r="X120" s="12"/>
      <c r="Y120" s="12"/>
      <c r="Z120" s="12"/>
    </row>
    <row r="121" spans="1:26" ht="10.5" customHeight="1">
      <c r="G121" s="109"/>
      <c r="H121" s="4"/>
      <c r="I121" s="4"/>
      <c r="J121" s="4"/>
      <c r="K121" s="4"/>
      <c r="L121" s="4"/>
      <c r="M121" s="4"/>
    </row>
  </sheetData>
  <mergeCells count="32">
    <mergeCell ref="AC3:AC4"/>
    <mergeCell ref="AD3:AI4"/>
    <mergeCell ref="AC5:AC6"/>
    <mergeCell ref="AD5:AI6"/>
    <mergeCell ref="C6:Q7"/>
    <mergeCell ref="AH9:AI9"/>
    <mergeCell ref="AF14:AG14"/>
    <mergeCell ref="AF10:AG10"/>
    <mergeCell ref="AF11:AG11"/>
    <mergeCell ref="AF12:AG12"/>
    <mergeCell ref="AF13:AG13"/>
    <mergeCell ref="AF8:AG8"/>
    <mergeCell ref="AD10:AE10"/>
    <mergeCell ref="AD11:AE11"/>
    <mergeCell ref="AD12:AE12"/>
    <mergeCell ref="C27:Q28"/>
    <mergeCell ref="C13:Q14"/>
    <mergeCell ref="C20:Q21"/>
    <mergeCell ref="AD9:AE9"/>
    <mergeCell ref="AB16:AC16"/>
    <mergeCell ref="AB17:AP20"/>
    <mergeCell ref="C34:Q35"/>
    <mergeCell ref="AH15:AI15"/>
    <mergeCell ref="AH10:AI10"/>
    <mergeCell ref="AH11:AI11"/>
    <mergeCell ref="AH12:AI12"/>
    <mergeCell ref="AH13:AI13"/>
    <mergeCell ref="AH14:AI14"/>
    <mergeCell ref="AF15:AG15"/>
    <mergeCell ref="AD15:AE15"/>
    <mergeCell ref="AD13:AE13"/>
    <mergeCell ref="AD14:AE14"/>
  </mergeCells>
  <phoneticPr fontId="6" type="noConversion"/>
  <conditionalFormatting sqref="W38:Z38">
    <cfRule type="cellIs" dxfId="399" priority="15" stopIfTrue="1" operator="equal">
      <formula>0</formula>
    </cfRule>
  </conditionalFormatting>
  <conditionalFormatting sqref="X60:Z60">
    <cfRule type="cellIs" dxfId="398" priority="22" stopIfTrue="1" operator="equal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V150"/>
  <sheetViews>
    <sheetView zoomScaleNormal="100" workbookViewId="0"/>
  </sheetViews>
  <sheetFormatPr defaultColWidth="5.42578125" defaultRowHeight="10.5" customHeight="1"/>
  <cols>
    <col min="1" max="1" width="2.140625" style="4" customWidth="1"/>
    <col min="2" max="2" width="13.7109375" style="14" customWidth="1"/>
    <col min="3" max="3" width="3.7109375" style="14" customWidth="1"/>
    <col min="4" max="34" width="2.7109375" style="14" customWidth="1"/>
    <col min="35" max="49" width="2.7109375" style="14" hidden="1" customWidth="1"/>
    <col min="50" max="50" width="2.7109375" style="36" customWidth="1"/>
    <col min="51" max="58" width="2.7109375" style="4" customWidth="1"/>
    <col min="59" max="59" width="2.7109375" style="28" customWidth="1"/>
    <col min="60" max="66" width="2.7109375" style="4" customWidth="1"/>
    <col min="67" max="69" width="2.7109375" style="14" customWidth="1"/>
    <col min="70" max="70" width="1.7109375" style="13" customWidth="1"/>
    <col min="71" max="71" width="11.7109375" style="15" customWidth="1"/>
    <col min="72" max="72" width="8" style="15" customWidth="1"/>
    <col min="73" max="73" width="2.7109375" style="15" customWidth="1"/>
    <col min="74" max="74" width="1" style="15" customWidth="1"/>
    <col min="75" max="81" width="2.85546875" style="14" customWidth="1"/>
    <col min="82" max="82" width="4.7109375" style="14" customWidth="1"/>
    <col min="83" max="83" width="4.7109375" style="13" customWidth="1"/>
    <col min="84" max="86" width="2.85546875" style="13" customWidth="1"/>
    <col min="87" max="89" width="2.85546875" style="14" customWidth="1"/>
    <col min="90" max="90" width="2.85546875" style="16" customWidth="1"/>
    <col min="91" max="91" width="2.85546875" style="14" customWidth="1"/>
    <col min="92" max="93" width="2.7109375" style="4" customWidth="1"/>
    <col min="94" max="98" width="3.7109375" style="4" customWidth="1"/>
    <col min="99" max="99" width="6" style="172" customWidth="1"/>
    <col min="100" max="100" width="5.42578125" style="172"/>
    <col min="101" max="16384" width="5.42578125" style="4"/>
  </cols>
  <sheetData>
    <row r="1" spans="2:100" s="28" customFormat="1" ht="10.5" customHeight="1">
      <c r="B1" s="71" t="str">
        <f>B30</f>
        <v>Visitor</v>
      </c>
      <c r="C1" s="29" t="s">
        <v>38</v>
      </c>
      <c r="D1" s="29" t="s">
        <v>49</v>
      </c>
      <c r="E1" s="234">
        <v>1</v>
      </c>
      <c r="F1" s="234"/>
      <c r="G1" s="234"/>
      <c r="H1" s="234">
        <v>2</v>
      </c>
      <c r="I1" s="234"/>
      <c r="J1" s="234"/>
      <c r="K1" s="234">
        <v>3</v>
      </c>
      <c r="L1" s="234"/>
      <c r="M1" s="234"/>
      <c r="N1" s="234">
        <v>4</v>
      </c>
      <c r="O1" s="234"/>
      <c r="P1" s="234"/>
      <c r="Q1" s="234">
        <v>5</v>
      </c>
      <c r="R1" s="234"/>
      <c r="S1" s="234"/>
      <c r="T1" s="234">
        <v>6</v>
      </c>
      <c r="U1" s="234"/>
      <c r="V1" s="234"/>
      <c r="W1" s="234">
        <v>7</v>
      </c>
      <c r="X1" s="234"/>
      <c r="Y1" s="234"/>
      <c r="Z1" s="234">
        <v>8</v>
      </c>
      <c r="AA1" s="234"/>
      <c r="AB1" s="234"/>
      <c r="AC1" s="234">
        <v>9</v>
      </c>
      <c r="AD1" s="234"/>
      <c r="AE1" s="234"/>
      <c r="AF1" s="234">
        <v>10</v>
      </c>
      <c r="AG1" s="234"/>
      <c r="AH1" s="234"/>
      <c r="AI1" s="234">
        <v>11</v>
      </c>
      <c r="AJ1" s="234"/>
      <c r="AK1" s="234"/>
      <c r="AL1" s="234">
        <v>12</v>
      </c>
      <c r="AM1" s="234"/>
      <c r="AN1" s="234"/>
      <c r="AO1" s="234">
        <v>13</v>
      </c>
      <c r="AP1" s="234"/>
      <c r="AQ1" s="234"/>
      <c r="AR1" s="234">
        <v>14</v>
      </c>
      <c r="AS1" s="234"/>
      <c r="AT1" s="234"/>
      <c r="AU1" s="234">
        <v>15</v>
      </c>
      <c r="AV1" s="234"/>
      <c r="AW1" s="234"/>
      <c r="AX1" s="30"/>
      <c r="AY1" s="22" t="s">
        <v>0</v>
      </c>
      <c r="AZ1" s="23" t="s">
        <v>1</v>
      </c>
      <c r="BA1" s="22" t="s">
        <v>2</v>
      </c>
      <c r="BB1" s="22" t="s">
        <v>3</v>
      </c>
      <c r="BC1" s="22" t="s">
        <v>32</v>
      </c>
      <c r="BD1" s="22" t="s">
        <v>5</v>
      </c>
      <c r="BE1" s="22" t="s">
        <v>6</v>
      </c>
      <c r="BF1" s="22" t="s">
        <v>7</v>
      </c>
      <c r="BG1" s="31" t="s">
        <v>8</v>
      </c>
      <c r="BH1" s="22" t="s">
        <v>9</v>
      </c>
      <c r="BI1" s="22" t="s">
        <v>10</v>
      </c>
      <c r="BJ1" s="22" t="s">
        <v>11</v>
      </c>
      <c r="BK1" s="22" t="s">
        <v>33</v>
      </c>
      <c r="BL1" s="22" t="s">
        <v>12</v>
      </c>
      <c r="BM1" s="22" t="s">
        <v>37</v>
      </c>
      <c r="BN1" s="22" t="s">
        <v>14</v>
      </c>
      <c r="BO1" s="22" t="s">
        <v>15</v>
      </c>
      <c r="BP1" s="23" t="s">
        <v>16</v>
      </c>
      <c r="BQ1" s="22" t="s">
        <v>18</v>
      </c>
      <c r="BR1" s="96"/>
      <c r="BS1" s="25" t="str">
        <f>B30</f>
        <v>Visitor</v>
      </c>
      <c r="BT1" s="25" t="s">
        <v>50</v>
      </c>
      <c r="BU1" s="25" t="s">
        <v>51</v>
      </c>
      <c r="BV1" s="25"/>
      <c r="BW1" s="22" t="s">
        <v>25</v>
      </c>
      <c r="BX1" s="22" t="s">
        <v>26</v>
      </c>
      <c r="BY1" s="22" t="s">
        <v>0</v>
      </c>
      <c r="BZ1" s="22" t="s">
        <v>22</v>
      </c>
      <c r="CA1" s="22" t="s">
        <v>23</v>
      </c>
      <c r="CB1" s="22" t="s">
        <v>35</v>
      </c>
      <c r="CC1" s="22" t="s">
        <v>36</v>
      </c>
      <c r="CD1" s="22" t="s">
        <v>69</v>
      </c>
      <c r="CE1" s="22" t="s">
        <v>70</v>
      </c>
      <c r="CF1" s="22" t="s">
        <v>3</v>
      </c>
      <c r="CG1" s="22" t="s">
        <v>2</v>
      </c>
      <c r="CH1" s="22" t="s">
        <v>24</v>
      </c>
      <c r="CI1" s="22" t="s">
        <v>7</v>
      </c>
      <c r="CJ1" s="22" t="s">
        <v>8</v>
      </c>
      <c r="CK1" s="22" t="s">
        <v>9</v>
      </c>
      <c r="CL1" s="22" t="s">
        <v>33</v>
      </c>
      <c r="CM1" s="22" t="s">
        <v>31</v>
      </c>
      <c r="CN1" s="22" t="s">
        <v>56</v>
      </c>
      <c r="CO1" s="23" t="s">
        <v>15</v>
      </c>
      <c r="CU1" s="173"/>
      <c r="CV1" s="171"/>
    </row>
    <row r="2" spans="2:100" ht="10.5" customHeight="1">
      <c r="B2" s="33"/>
      <c r="C2" s="34"/>
      <c r="D2" s="34"/>
      <c r="E2" s="40"/>
      <c r="F2" s="34"/>
      <c r="G2" s="35"/>
      <c r="H2" s="40"/>
      <c r="I2" s="34"/>
      <c r="J2" s="35"/>
      <c r="K2" s="40"/>
      <c r="L2" s="34"/>
      <c r="M2" s="35"/>
      <c r="N2" s="40"/>
      <c r="O2" s="34"/>
      <c r="P2" s="35"/>
      <c r="Q2" s="40"/>
      <c r="R2" s="34"/>
      <c r="S2" s="35"/>
      <c r="T2" s="40"/>
      <c r="U2" s="34"/>
      <c r="V2" s="35"/>
      <c r="W2" s="40"/>
      <c r="X2" s="34"/>
      <c r="Y2" s="35"/>
      <c r="Z2" s="40"/>
      <c r="AA2" s="34"/>
      <c r="AB2" s="35"/>
      <c r="AC2" s="40"/>
      <c r="AD2" s="34"/>
      <c r="AE2" s="35"/>
      <c r="AF2" s="40"/>
      <c r="AG2" s="34"/>
      <c r="AH2" s="35"/>
      <c r="AI2" s="119"/>
      <c r="AJ2" s="34"/>
      <c r="AK2" s="35"/>
      <c r="AL2" s="119"/>
      <c r="AM2" s="34"/>
      <c r="AN2" s="35"/>
      <c r="AO2" s="119"/>
      <c r="AP2" s="34"/>
      <c r="AQ2" s="35"/>
      <c r="AR2" s="119"/>
      <c r="AS2" s="34"/>
      <c r="AT2" s="35"/>
      <c r="AU2" s="119"/>
      <c r="AV2" s="34"/>
      <c r="AW2" s="35"/>
      <c r="AX2" s="36" t="str">
        <f t="shared" ref="AX2:AX19" si="0">IF(B2="","",B2)</f>
        <v/>
      </c>
      <c r="AY2" s="14" t="str">
        <f t="shared" ref="AY2:AY19" si="1">IF(ISTEXT(B2),1,"")</f>
        <v/>
      </c>
      <c r="AZ2" s="37">
        <f>COUNTIF(E2:AW2,"*")-COUNTIF(E2:AW2,"bb")-COUNTIF(E2:AW2,"ibb")-COUNTIF(E2:AW2,"hbp")-COUNTIF(E2:AW2,"cs")-COUNTIF(E2:AW2,"po")-COUNTIF(E2:AW2,"sf*")-COUNTIF(E2:AW2,"sac*")-COUNTIF(E2:AW2,"ob")-COUNTIF(E2:AW2,"sb")</f>
        <v>0</v>
      </c>
      <c r="BA2" s="14">
        <f>COUNT(F2,I2,L2,O2,R2,U2,X2,AA2,AD2,AG2,AJ2,AM2,AP2,AS2, AV2)</f>
        <v>0</v>
      </c>
      <c r="BB2" s="38">
        <f t="shared" ref="BB2:BB19" si="2">COUNTIF(E2:AW2,"1B")+COUNTIF(E2:AW2,"2B")+COUNTIF(E2:AW2,"3B")+COUNTIF(E2:AW2,"hr")+COUNTIF(E2:AW2,"1bsb")+COUNTIF(E2:AW2,"2bsb")</f>
        <v>0</v>
      </c>
      <c r="BC2" s="14">
        <f>SUM(G2,J2,M2,P2,S2,V2,Y2,AB2,AE2,AH2,AK2,AN2, AQ2, AT2, AW2)</f>
        <v>0</v>
      </c>
      <c r="BD2" s="38">
        <f>COUNTIF(E2:AW2,"2B")+COUNTIF(E2:AW2,"2Bsb")</f>
        <v>0</v>
      </c>
      <c r="BE2" s="14">
        <f t="shared" ref="BE2:BE19" si="3">COUNTIF(E2:AW2,"3B")</f>
        <v>0</v>
      </c>
      <c r="BF2" s="14">
        <f t="shared" ref="BF2:BF19" si="4">COUNTIF(E2:AW2,"hr")</f>
        <v>0</v>
      </c>
      <c r="BG2" s="39">
        <f>COUNTIF(E2:AW2,"*bb*")</f>
        <v>0</v>
      </c>
      <c r="BH2" s="14">
        <f t="shared" ref="BH2:BH19" si="5">COUNTIF(E2:AW2,"k")</f>
        <v>0</v>
      </c>
      <c r="BI2" s="14">
        <f t="shared" ref="BI2:BI19" si="6">COUNTIF(E2:AW2,"*sb*")</f>
        <v>0</v>
      </c>
      <c r="BJ2" s="14">
        <f t="shared" ref="BJ2:BJ18" si="7">COUNTIF(E2:AW2,"CS")</f>
        <v>0</v>
      </c>
      <c r="BK2" s="14">
        <f>COUNTIF(E2:AW2,"hbp")</f>
        <v>0</v>
      </c>
      <c r="BL2" s="14">
        <f>COUNTIF(E2:AW2,"*sf*")</f>
        <v>0</v>
      </c>
      <c r="BM2" s="14">
        <f>COUNTIF(E2:AW2,"sac*")</f>
        <v>0</v>
      </c>
      <c r="BN2" s="13">
        <f t="shared" ref="BN2:BN19" si="8">COUNTIF(E2:AW2,"*dp*")-COUNTIF(E2:AW2,"xdp*")</f>
        <v>0</v>
      </c>
      <c r="BP2" s="38">
        <f t="shared" ref="BP2:BP19" si="9">AZ2+BL2+BK2+BG2+BM2</f>
        <v>0</v>
      </c>
      <c r="BQ2" s="38">
        <f t="shared" ref="BQ2:BQ20" si="10">BF2*4+BE2*3+BD2*2+(BB2-SUM(BD2:BF2))</f>
        <v>0</v>
      </c>
      <c r="BR2" s="96"/>
      <c r="BV2" s="24"/>
      <c r="BY2" s="14" t="str">
        <f>IF(ISTEXT(BS2),1,"")</f>
        <v/>
      </c>
      <c r="BZ2" s="14" t="str">
        <f>IF(ISTEXT(BS2),1,"")</f>
        <v/>
      </c>
      <c r="CD2" s="17"/>
      <c r="CE2" s="17"/>
      <c r="CI2" s="13"/>
      <c r="CL2" s="14"/>
      <c r="CN2" s="16"/>
      <c r="CO2" s="14"/>
      <c r="CQ2" s="15"/>
      <c r="CR2" s="14"/>
      <c r="CS2" s="114"/>
      <c r="CU2" s="173" t="str">
        <f t="shared" ref="CU2:CU19" si="11">IF(BF2&gt;1,CONCATENATE(B2,BF2),IF(BF2&gt;0,B2,""))</f>
        <v/>
      </c>
    </row>
    <row r="3" spans="2:100" ht="10.5" customHeight="1">
      <c r="B3" s="41"/>
      <c r="C3" s="42"/>
      <c r="D3" s="42"/>
      <c r="E3" s="197"/>
      <c r="F3" s="42"/>
      <c r="G3" s="43"/>
      <c r="H3" s="197"/>
      <c r="I3" s="42"/>
      <c r="J3" s="43"/>
      <c r="K3" s="197"/>
      <c r="L3" s="42"/>
      <c r="M3" s="43"/>
      <c r="N3" s="197"/>
      <c r="O3" s="42"/>
      <c r="P3" s="43"/>
      <c r="Q3" s="197"/>
      <c r="R3" s="42"/>
      <c r="S3" s="43"/>
      <c r="T3" s="197"/>
      <c r="U3" s="42"/>
      <c r="V3" s="43"/>
      <c r="W3" s="197"/>
      <c r="X3" s="42"/>
      <c r="Y3" s="43"/>
      <c r="Z3" s="197"/>
      <c r="AA3" s="42"/>
      <c r="AB3" s="43"/>
      <c r="AC3" s="197"/>
      <c r="AD3" s="42"/>
      <c r="AE3" s="43"/>
      <c r="AF3" s="197"/>
      <c r="AG3" s="42"/>
      <c r="AH3" s="43"/>
      <c r="AI3" s="120"/>
      <c r="AJ3" s="42"/>
      <c r="AK3" s="43"/>
      <c r="AL3" s="120"/>
      <c r="AM3" s="42"/>
      <c r="AN3" s="43"/>
      <c r="AO3" s="120"/>
      <c r="AP3" s="42"/>
      <c r="AQ3" s="43"/>
      <c r="AR3" s="120"/>
      <c r="AS3" s="42"/>
      <c r="AT3" s="43"/>
      <c r="AU3" s="120"/>
      <c r="AV3" s="42"/>
      <c r="AW3" s="43"/>
      <c r="AX3" s="36" t="str">
        <f t="shared" si="0"/>
        <v/>
      </c>
      <c r="AY3" s="14" t="str">
        <f t="shared" si="1"/>
        <v/>
      </c>
      <c r="AZ3" s="37">
        <f t="shared" ref="AZ3:AZ19" si="12">COUNTIF(E3:AW3,"*")-COUNTIF(E3:AW3,"bb")-COUNTIF(E3:AW3,"ibb")-COUNTIF(E3:AW3,"hbp")-COUNTIF(E3:AW3,"cs")-COUNTIF(E3:AW3,"po")-COUNTIF(E3:AW3,"sf*")-COUNTIF(E3:AW3,"sac*")-COUNTIF(E3:AW3,"ob")-COUNTIF(E3:AW3,"sb")</f>
        <v>0</v>
      </c>
      <c r="BA3" s="14">
        <f t="shared" ref="BA3:BA19" si="13">COUNT(F3,I3,L3,O3,R3,U3,X3,AA3,AD3,AG3,AJ3,AM3,AP3,AS3, AV3)</f>
        <v>0</v>
      </c>
      <c r="BB3" s="38">
        <f t="shared" si="2"/>
        <v>0</v>
      </c>
      <c r="BC3" s="14">
        <f>SUM(G3,J3,M3,P3,S3,V3,Y3,AB3,AE3,AH3,AK3,AN3, AQ3, AT3, AW3)</f>
        <v>0</v>
      </c>
      <c r="BD3" s="38">
        <f t="shared" ref="BD3:BD19" si="14">COUNTIF(E3:AW3,"2B")+COUNTIF(E3:AW3,"2Bsb")</f>
        <v>0</v>
      </c>
      <c r="BE3" s="14">
        <f t="shared" si="3"/>
        <v>0</v>
      </c>
      <c r="BF3" s="14">
        <f t="shared" si="4"/>
        <v>0</v>
      </c>
      <c r="BG3" s="39">
        <f t="shared" ref="BG3:BG19" si="15">COUNTIF(E3:AW3,"*bb*")</f>
        <v>0</v>
      </c>
      <c r="BH3" s="14">
        <f t="shared" si="5"/>
        <v>0</v>
      </c>
      <c r="BI3" s="14">
        <f t="shared" si="6"/>
        <v>0</v>
      </c>
      <c r="BJ3" s="14">
        <f t="shared" si="7"/>
        <v>0</v>
      </c>
      <c r="BK3" s="14">
        <f t="shared" ref="BK3:BK19" si="16">COUNTIF(E3:AW3,"hbp")</f>
        <v>0</v>
      </c>
      <c r="BL3" s="14">
        <f t="shared" ref="BL3:BL19" si="17">COUNTIF(E3:AW3,"*sf*")</f>
        <v>0</v>
      </c>
      <c r="BM3" s="14">
        <f t="shared" ref="BM3:BM19" si="18">COUNTIF(E3:AW3,"sac*")</f>
        <v>0</v>
      </c>
      <c r="BN3" s="13">
        <f t="shared" si="8"/>
        <v>0</v>
      </c>
      <c r="BP3" s="38">
        <f t="shared" si="9"/>
        <v>0</v>
      </c>
      <c r="BQ3" s="38">
        <f t="shared" si="10"/>
        <v>0</v>
      </c>
      <c r="BR3" s="96"/>
      <c r="BV3" s="24"/>
      <c r="BY3" s="14" t="str">
        <f>IF(ISTEXT(BS3),1,"")</f>
        <v/>
      </c>
      <c r="CD3" s="17"/>
      <c r="CE3" s="17"/>
      <c r="CI3" s="13"/>
      <c r="CL3" s="14"/>
      <c r="CN3" s="16"/>
      <c r="CO3" s="14"/>
      <c r="CQ3" s="15"/>
      <c r="CR3" s="14"/>
      <c r="CS3" s="114"/>
      <c r="CU3" s="173" t="str">
        <f t="shared" si="11"/>
        <v/>
      </c>
    </row>
    <row r="4" spans="2:100" ht="10.5" customHeight="1">
      <c r="B4" s="33"/>
      <c r="C4" s="34"/>
      <c r="D4" s="34"/>
      <c r="E4" s="40"/>
      <c r="F4" s="34"/>
      <c r="G4" s="35"/>
      <c r="H4" s="40"/>
      <c r="I4" s="34"/>
      <c r="J4" s="35"/>
      <c r="K4" s="40"/>
      <c r="L4" s="34"/>
      <c r="M4" s="35"/>
      <c r="N4" s="40"/>
      <c r="O4" s="34"/>
      <c r="P4" s="35"/>
      <c r="Q4" s="40"/>
      <c r="R4" s="34"/>
      <c r="S4" s="35"/>
      <c r="T4" s="40"/>
      <c r="U4" s="34"/>
      <c r="V4" s="35"/>
      <c r="W4" s="40"/>
      <c r="X4" s="34"/>
      <c r="Y4" s="35"/>
      <c r="Z4" s="40"/>
      <c r="AA4" s="34"/>
      <c r="AB4" s="35"/>
      <c r="AC4" s="40"/>
      <c r="AD4" s="34"/>
      <c r="AE4" s="35"/>
      <c r="AF4" s="40"/>
      <c r="AG4" s="34"/>
      <c r="AH4" s="35"/>
      <c r="AI4" s="119"/>
      <c r="AJ4" s="34"/>
      <c r="AK4" s="35"/>
      <c r="AL4" s="119"/>
      <c r="AM4" s="34"/>
      <c r="AN4" s="35"/>
      <c r="AO4" s="119"/>
      <c r="AP4" s="34"/>
      <c r="AQ4" s="35"/>
      <c r="AR4" s="119"/>
      <c r="AS4" s="34"/>
      <c r="AT4" s="35"/>
      <c r="AU4" s="119"/>
      <c r="AV4" s="34"/>
      <c r="AW4" s="35"/>
      <c r="AX4" s="36" t="str">
        <f t="shared" si="0"/>
        <v/>
      </c>
      <c r="AY4" s="14" t="str">
        <f t="shared" si="1"/>
        <v/>
      </c>
      <c r="AZ4" s="37">
        <f t="shared" si="12"/>
        <v>0</v>
      </c>
      <c r="BA4" s="14">
        <f t="shared" si="13"/>
        <v>0</v>
      </c>
      <c r="BB4" s="38">
        <f t="shared" si="2"/>
        <v>0</v>
      </c>
      <c r="BC4" s="14">
        <f t="shared" ref="BC4:BC19" si="19">SUM(G4,J4,M4,P4,S4,V4,Y4,AB4,AE4,AH4,AK4,AN4, AQ4, AT4, AW4)</f>
        <v>0</v>
      </c>
      <c r="BD4" s="38">
        <f t="shared" si="14"/>
        <v>0</v>
      </c>
      <c r="BE4" s="14">
        <f t="shared" si="3"/>
        <v>0</v>
      </c>
      <c r="BF4" s="14">
        <f t="shared" si="4"/>
        <v>0</v>
      </c>
      <c r="BG4" s="39">
        <f t="shared" si="15"/>
        <v>0</v>
      </c>
      <c r="BH4" s="14">
        <f t="shared" si="5"/>
        <v>0</v>
      </c>
      <c r="BI4" s="14">
        <f>COUNTIF(E4:AW4,"*sb*")</f>
        <v>0</v>
      </c>
      <c r="BJ4" s="14">
        <f t="shared" si="7"/>
        <v>0</v>
      </c>
      <c r="BK4" s="14">
        <f t="shared" si="16"/>
        <v>0</v>
      </c>
      <c r="BL4" s="14">
        <f t="shared" si="17"/>
        <v>0</v>
      </c>
      <c r="BM4" s="14">
        <f t="shared" si="18"/>
        <v>0</v>
      </c>
      <c r="BN4" s="13">
        <f t="shared" si="8"/>
        <v>0</v>
      </c>
      <c r="BP4" s="38">
        <f t="shared" si="9"/>
        <v>0</v>
      </c>
      <c r="BQ4" s="38">
        <f t="shared" si="10"/>
        <v>0</v>
      </c>
      <c r="BR4" s="96"/>
      <c r="BV4" s="24"/>
      <c r="BY4" s="14" t="str">
        <f>IF(ISTEXT(BS4),1,"")</f>
        <v/>
      </c>
      <c r="CD4" s="17"/>
      <c r="CE4" s="17"/>
      <c r="CI4" s="13"/>
      <c r="CL4" s="14"/>
      <c r="CN4" s="16"/>
      <c r="CO4" s="14"/>
      <c r="CQ4" s="15"/>
      <c r="CR4" s="14"/>
      <c r="CS4" s="114"/>
      <c r="CU4" s="173" t="str">
        <f t="shared" si="11"/>
        <v/>
      </c>
    </row>
    <row r="5" spans="2:100" ht="10.5" customHeight="1">
      <c r="B5" s="41"/>
      <c r="C5" s="42"/>
      <c r="D5" s="42"/>
      <c r="E5" s="197"/>
      <c r="F5" s="42"/>
      <c r="G5" s="43"/>
      <c r="H5" s="197"/>
      <c r="I5" s="42"/>
      <c r="J5" s="43"/>
      <c r="K5" s="197"/>
      <c r="L5" s="42"/>
      <c r="M5" s="43"/>
      <c r="N5" s="197"/>
      <c r="O5" s="42"/>
      <c r="P5" s="43"/>
      <c r="Q5" s="197"/>
      <c r="R5" s="42"/>
      <c r="S5" s="43"/>
      <c r="T5" s="197"/>
      <c r="U5" s="42"/>
      <c r="V5" s="43"/>
      <c r="W5" s="197"/>
      <c r="X5" s="42"/>
      <c r="Y5" s="43"/>
      <c r="Z5" s="197"/>
      <c r="AA5" s="42"/>
      <c r="AB5" s="43"/>
      <c r="AC5" s="197"/>
      <c r="AD5" s="42"/>
      <c r="AE5" s="43"/>
      <c r="AF5" s="197"/>
      <c r="AG5" s="42"/>
      <c r="AH5" s="43"/>
      <c r="AI5" s="120"/>
      <c r="AJ5" s="42"/>
      <c r="AK5" s="43"/>
      <c r="AL5" s="120"/>
      <c r="AM5" s="42"/>
      <c r="AN5" s="43"/>
      <c r="AO5" s="120"/>
      <c r="AP5" s="42"/>
      <c r="AQ5" s="43"/>
      <c r="AR5" s="120"/>
      <c r="AS5" s="42"/>
      <c r="AT5" s="43"/>
      <c r="AU5" s="120"/>
      <c r="AV5" s="42"/>
      <c r="AW5" s="43"/>
      <c r="AX5" s="36" t="str">
        <f t="shared" si="0"/>
        <v/>
      </c>
      <c r="AY5" s="14" t="str">
        <f t="shared" si="1"/>
        <v/>
      </c>
      <c r="AZ5" s="37">
        <f t="shared" si="12"/>
        <v>0</v>
      </c>
      <c r="BA5" s="14">
        <f t="shared" si="13"/>
        <v>0</v>
      </c>
      <c r="BB5" s="38">
        <f t="shared" si="2"/>
        <v>0</v>
      </c>
      <c r="BC5" s="14">
        <f t="shared" si="19"/>
        <v>0</v>
      </c>
      <c r="BD5" s="38">
        <f t="shared" si="14"/>
        <v>0</v>
      </c>
      <c r="BE5" s="14">
        <f t="shared" si="3"/>
        <v>0</v>
      </c>
      <c r="BF5" s="14">
        <f t="shared" si="4"/>
        <v>0</v>
      </c>
      <c r="BG5" s="39">
        <f t="shared" si="15"/>
        <v>0</v>
      </c>
      <c r="BH5" s="14">
        <f t="shared" si="5"/>
        <v>0</v>
      </c>
      <c r="BI5" s="14">
        <f t="shared" si="6"/>
        <v>0</v>
      </c>
      <c r="BJ5" s="14">
        <f t="shared" si="7"/>
        <v>0</v>
      </c>
      <c r="BK5" s="14">
        <f t="shared" si="16"/>
        <v>0</v>
      </c>
      <c r="BL5" s="14">
        <f t="shared" si="17"/>
        <v>0</v>
      </c>
      <c r="BM5" s="14">
        <f t="shared" si="18"/>
        <v>0</v>
      </c>
      <c r="BN5" s="13">
        <f t="shared" si="8"/>
        <v>0</v>
      </c>
      <c r="BP5" s="38">
        <f t="shared" si="9"/>
        <v>0</v>
      </c>
      <c r="BQ5" s="38">
        <f t="shared" si="10"/>
        <v>0</v>
      </c>
      <c r="BR5" s="96"/>
      <c r="BV5" s="24"/>
      <c r="BY5" s="14" t="str">
        <f t="shared" ref="BY5:BY11" si="20">IF(ISTEXT(BS5),1,"")</f>
        <v/>
      </c>
      <c r="CD5" s="17"/>
      <c r="CE5" s="17"/>
      <c r="CI5" s="13"/>
      <c r="CL5" s="14"/>
      <c r="CN5" s="16"/>
      <c r="CO5" s="14"/>
      <c r="CQ5" s="15"/>
      <c r="CR5" s="14"/>
      <c r="CS5" s="114"/>
      <c r="CU5" s="173" t="str">
        <f t="shared" si="11"/>
        <v/>
      </c>
    </row>
    <row r="6" spans="2:100" ht="10.5" customHeight="1">
      <c r="B6" s="33"/>
      <c r="C6" s="34"/>
      <c r="D6" s="34"/>
      <c r="E6" s="40"/>
      <c r="F6" s="34"/>
      <c r="G6" s="35"/>
      <c r="H6" s="40"/>
      <c r="I6" s="34"/>
      <c r="J6" s="35"/>
      <c r="K6" s="40"/>
      <c r="L6" s="34"/>
      <c r="M6" s="35"/>
      <c r="N6" s="40"/>
      <c r="O6" s="34"/>
      <c r="P6" s="35"/>
      <c r="Q6" s="40"/>
      <c r="R6" s="34"/>
      <c r="S6" s="35"/>
      <c r="T6" s="40"/>
      <c r="U6" s="34"/>
      <c r="V6" s="35"/>
      <c r="W6" s="40"/>
      <c r="X6" s="34"/>
      <c r="Y6" s="35"/>
      <c r="Z6" s="40"/>
      <c r="AA6" s="34"/>
      <c r="AB6" s="35"/>
      <c r="AC6" s="40"/>
      <c r="AD6" s="34"/>
      <c r="AE6" s="35"/>
      <c r="AF6" s="40"/>
      <c r="AG6" s="34"/>
      <c r="AH6" s="35"/>
      <c r="AI6" s="119"/>
      <c r="AJ6" s="34"/>
      <c r="AK6" s="35"/>
      <c r="AL6" s="119"/>
      <c r="AM6" s="34"/>
      <c r="AN6" s="35"/>
      <c r="AO6" s="119"/>
      <c r="AP6" s="34"/>
      <c r="AQ6" s="35"/>
      <c r="AR6" s="119"/>
      <c r="AS6" s="34"/>
      <c r="AT6" s="35"/>
      <c r="AU6" s="119"/>
      <c r="AV6" s="34"/>
      <c r="AW6" s="35"/>
      <c r="AX6" s="36" t="str">
        <f t="shared" si="0"/>
        <v/>
      </c>
      <c r="AY6" s="14" t="str">
        <f t="shared" si="1"/>
        <v/>
      </c>
      <c r="AZ6" s="37">
        <f t="shared" si="12"/>
        <v>0</v>
      </c>
      <c r="BA6" s="14">
        <f t="shared" si="13"/>
        <v>0</v>
      </c>
      <c r="BB6" s="38">
        <f t="shared" si="2"/>
        <v>0</v>
      </c>
      <c r="BC6" s="14">
        <f t="shared" si="19"/>
        <v>0</v>
      </c>
      <c r="BD6" s="38">
        <f t="shared" si="14"/>
        <v>0</v>
      </c>
      <c r="BE6" s="14">
        <f t="shared" si="3"/>
        <v>0</v>
      </c>
      <c r="BF6" s="14">
        <f t="shared" si="4"/>
        <v>0</v>
      </c>
      <c r="BG6" s="39">
        <f t="shared" si="15"/>
        <v>0</v>
      </c>
      <c r="BH6" s="14">
        <f t="shared" si="5"/>
        <v>0</v>
      </c>
      <c r="BI6" s="14">
        <f t="shared" si="6"/>
        <v>0</v>
      </c>
      <c r="BJ6" s="14">
        <f t="shared" si="7"/>
        <v>0</v>
      </c>
      <c r="BK6" s="14">
        <f t="shared" si="16"/>
        <v>0</v>
      </c>
      <c r="BL6" s="14">
        <f t="shared" si="17"/>
        <v>0</v>
      </c>
      <c r="BM6" s="14">
        <f t="shared" si="18"/>
        <v>0</v>
      </c>
      <c r="BN6" s="13">
        <f t="shared" si="8"/>
        <v>0</v>
      </c>
      <c r="BP6" s="38">
        <f t="shared" si="9"/>
        <v>0</v>
      </c>
      <c r="BQ6" s="38">
        <f t="shared" si="10"/>
        <v>0</v>
      </c>
      <c r="BR6" s="96"/>
      <c r="BV6" s="24"/>
      <c r="BY6" s="14" t="str">
        <f t="shared" si="20"/>
        <v/>
      </c>
      <c r="CD6" s="17"/>
      <c r="CE6" s="17"/>
      <c r="CI6" s="13"/>
      <c r="CL6" s="14"/>
      <c r="CN6" s="16"/>
      <c r="CO6" s="14"/>
      <c r="CQ6" s="15"/>
      <c r="CR6" s="14"/>
      <c r="CS6" s="114"/>
      <c r="CU6" s="173" t="str">
        <f t="shared" si="11"/>
        <v/>
      </c>
    </row>
    <row r="7" spans="2:100" ht="10.5" customHeight="1">
      <c r="B7" s="41"/>
      <c r="C7" s="42"/>
      <c r="D7" s="42"/>
      <c r="E7" s="197"/>
      <c r="F7" s="42"/>
      <c r="G7" s="43"/>
      <c r="H7" s="197"/>
      <c r="I7" s="42"/>
      <c r="J7" s="43"/>
      <c r="K7" s="197"/>
      <c r="L7" s="42"/>
      <c r="M7" s="43"/>
      <c r="N7" s="197"/>
      <c r="O7" s="42"/>
      <c r="P7" s="43"/>
      <c r="Q7" s="197"/>
      <c r="R7" s="42"/>
      <c r="S7" s="43"/>
      <c r="T7" s="197"/>
      <c r="U7" s="42"/>
      <c r="V7" s="43"/>
      <c r="W7" s="197"/>
      <c r="X7" s="42"/>
      <c r="Y7" s="43"/>
      <c r="Z7" s="197"/>
      <c r="AA7" s="42"/>
      <c r="AB7" s="43"/>
      <c r="AC7" s="197"/>
      <c r="AD7" s="42"/>
      <c r="AE7" s="43"/>
      <c r="AF7" s="197"/>
      <c r="AG7" s="42"/>
      <c r="AH7" s="43"/>
      <c r="AI7" s="120"/>
      <c r="AJ7" s="42"/>
      <c r="AK7" s="43"/>
      <c r="AL7" s="120"/>
      <c r="AM7" s="42"/>
      <c r="AN7" s="43"/>
      <c r="AO7" s="120"/>
      <c r="AP7" s="42"/>
      <c r="AQ7" s="43"/>
      <c r="AR7" s="120"/>
      <c r="AS7" s="42"/>
      <c r="AT7" s="43"/>
      <c r="AU7" s="120"/>
      <c r="AV7" s="42"/>
      <c r="AW7" s="43"/>
      <c r="AX7" s="36" t="str">
        <f t="shared" si="0"/>
        <v/>
      </c>
      <c r="AY7" s="14" t="str">
        <f t="shared" si="1"/>
        <v/>
      </c>
      <c r="AZ7" s="37">
        <f t="shared" si="12"/>
        <v>0</v>
      </c>
      <c r="BA7" s="14">
        <f t="shared" si="13"/>
        <v>0</v>
      </c>
      <c r="BB7" s="38">
        <f t="shared" si="2"/>
        <v>0</v>
      </c>
      <c r="BC7" s="14">
        <f t="shared" si="19"/>
        <v>0</v>
      </c>
      <c r="BD7" s="38">
        <f t="shared" si="14"/>
        <v>0</v>
      </c>
      <c r="BE7" s="14">
        <f t="shared" si="3"/>
        <v>0</v>
      </c>
      <c r="BF7" s="14">
        <f t="shared" si="4"/>
        <v>0</v>
      </c>
      <c r="BG7" s="39">
        <f t="shared" si="15"/>
        <v>0</v>
      </c>
      <c r="BH7" s="14">
        <f t="shared" si="5"/>
        <v>0</v>
      </c>
      <c r="BI7" s="14">
        <f t="shared" si="6"/>
        <v>0</v>
      </c>
      <c r="BJ7" s="14">
        <f t="shared" si="7"/>
        <v>0</v>
      </c>
      <c r="BK7" s="14">
        <f t="shared" si="16"/>
        <v>0</v>
      </c>
      <c r="BL7" s="14">
        <f t="shared" si="17"/>
        <v>0</v>
      </c>
      <c r="BM7" s="14">
        <f t="shared" si="18"/>
        <v>0</v>
      </c>
      <c r="BN7" s="13">
        <f t="shared" si="8"/>
        <v>0</v>
      </c>
      <c r="BP7" s="38">
        <f t="shared" si="9"/>
        <v>0</v>
      </c>
      <c r="BQ7" s="38">
        <f t="shared" si="10"/>
        <v>0</v>
      </c>
      <c r="BR7" s="96"/>
      <c r="BV7" s="24"/>
      <c r="BY7" s="14" t="str">
        <f t="shared" si="20"/>
        <v/>
      </c>
      <c r="CD7" s="17"/>
      <c r="CE7" s="17"/>
      <c r="CI7" s="13"/>
      <c r="CL7" s="14"/>
      <c r="CN7" s="16"/>
      <c r="CO7" s="14"/>
      <c r="CQ7" s="15"/>
      <c r="CR7" s="14"/>
      <c r="CS7" s="114"/>
      <c r="CU7" s="173" t="str">
        <f t="shared" si="11"/>
        <v/>
      </c>
    </row>
    <row r="8" spans="2:100" ht="10.5" customHeight="1">
      <c r="B8" s="33"/>
      <c r="C8" s="34"/>
      <c r="D8" s="34"/>
      <c r="E8" s="40"/>
      <c r="F8" s="34"/>
      <c r="G8" s="35"/>
      <c r="H8" s="40"/>
      <c r="I8" s="34"/>
      <c r="J8" s="35"/>
      <c r="K8" s="40"/>
      <c r="L8" s="34"/>
      <c r="M8" s="35"/>
      <c r="N8" s="40"/>
      <c r="O8" s="34"/>
      <c r="P8" s="35"/>
      <c r="Q8" s="40"/>
      <c r="R8" s="34"/>
      <c r="S8" s="35"/>
      <c r="T8" s="40"/>
      <c r="U8" s="34"/>
      <c r="V8" s="35"/>
      <c r="W8" s="40"/>
      <c r="X8" s="34"/>
      <c r="Y8" s="35"/>
      <c r="Z8" s="40"/>
      <c r="AA8" s="34"/>
      <c r="AB8" s="35"/>
      <c r="AC8" s="40"/>
      <c r="AD8" s="34"/>
      <c r="AE8" s="35"/>
      <c r="AF8" s="40"/>
      <c r="AG8" s="34"/>
      <c r="AH8" s="35"/>
      <c r="AI8" s="119"/>
      <c r="AJ8" s="34"/>
      <c r="AK8" s="35"/>
      <c r="AL8" s="119"/>
      <c r="AM8" s="34"/>
      <c r="AN8" s="35"/>
      <c r="AO8" s="119"/>
      <c r="AP8" s="34"/>
      <c r="AQ8" s="35"/>
      <c r="AR8" s="119"/>
      <c r="AS8" s="34"/>
      <c r="AT8" s="35"/>
      <c r="AU8" s="119"/>
      <c r="AV8" s="34"/>
      <c r="AW8" s="35"/>
      <c r="AX8" s="36" t="str">
        <f t="shared" si="0"/>
        <v/>
      </c>
      <c r="AY8" s="14" t="str">
        <f t="shared" si="1"/>
        <v/>
      </c>
      <c r="AZ8" s="37">
        <f t="shared" si="12"/>
        <v>0</v>
      </c>
      <c r="BA8" s="14">
        <f t="shared" si="13"/>
        <v>0</v>
      </c>
      <c r="BB8" s="38">
        <f t="shared" si="2"/>
        <v>0</v>
      </c>
      <c r="BC8" s="14">
        <f t="shared" si="19"/>
        <v>0</v>
      </c>
      <c r="BD8" s="38">
        <f t="shared" si="14"/>
        <v>0</v>
      </c>
      <c r="BE8" s="14">
        <f t="shared" si="3"/>
        <v>0</v>
      </c>
      <c r="BF8" s="14">
        <f t="shared" si="4"/>
        <v>0</v>
      </c>
      <c r="BG8" s="39">
        <f t="shared" si="15"/>
        <v>0</v>
      </c>
      <c r="BH8" s="14">
        <f t="shared" si="5"/>
        <v>0</v>
      </c>
      <c r="BI8" s="14">
        <f t="shared" si="6"/>
        <v>0</v>
      </c>
      <c r="BJ8" s="14">
        <f t="shared" si="7"/>
        <v>0</v>
      </c>
      <c r="BK8" s="14">
        <f t="shared" si="16"/>
        <v>0</v>
      </c>
      <c r="BL8" s="14">
        <f t="shared" si="17"/>
        <v>0</v>
      </c>
      <c r="BM8" s="14">
        <f t="shared" si="18"/>
        <v>0</v>
      </c>
      <c r="BN8" s="13">
        <f t="shared" si="8"/>
        <v>0</v>
      </c>
      <c r="BP8" s="38">
        <f t="shared" si="9"/>
        <v>0</v>
      </c>
      <c r="BQ8" s="38">
        <f t="shared" si="10"/>
        <v>0</v>
      </c>
      <c r="BR8" s="96"/>
      <c r="BV8" s="24"/>
      <c r="BY8" s="14" t="str">
        <f t="shared" si="20"/>
        <v/>
      </c>
      <c r="CD8" s="17"/>
      <c r="CE8" s="17"/>
      <c r="CI8" s="13"/>
      <c r="CL8" s="14"/>
      <c r="CN8" s="16"/>
      <c r="CO8" s="14"/>
      <c r="CQ8" s="15"/>
      <c r="CR8" s="14"/>
      <c r="CS8" s="114"/>
      <c r="CU8" s="173" t="str">
        <f t="shared" si="11"/>
        <v/>
      </c>
    </row>
    <row r="9" spans="2:100" ht="10.5" customHeight="1">
      <c r="B9" s="41"/>
      <c r="C9" s="42"/>
      <c r="D9" s="42"/>
      <c r="E9" s="197"/>
      <c r="F9" s="42"/>
      <c r="G9" s="43"/>
      <c r="H9" s="197"/>
      <c r="I9" s="42"/>
      <c r="J9" s="43"/>
      <c r="K9" s="197"/>
      <c r="L9" s="42"/>
      <c r="M9" s="43"/>
      <c r="N9" s="197"/>
      <c r="O9" s="42"/>
      <c r="P9" s="43"/>
      <c r="Q9" s="197"/>
      <c r="R9" s="42"/>
      <c r="S9" s="43"/>
      <c r="T9" s="197"/>
      <c r="U9" s="42"/>
      <c r="V9" s="43"/>
      <c r="W9" s="197"/>
      <c r="X9" s="42"/>
      <c r="Y9" s="43"/>
      <c r="Z9" s="197"/>
      <c r="AA9" s="42"/>
      <c r="AB9" s="43"/>
      <c r="AC9" s="197"/>
      <c r="AD9" s="42"/>
      <c r="AE9" s="43"/>
      <c r="AF9" s="197"/>
      <c r="AG9" s="42"/>
      <c r="AH9" s="43"/>
      <c r="AI9" s="120"/>
      <c r="AJ9" s="42"/>
      <c r="AK9" s="43"/>
      <c r="AL9" s="120"/>
      <c r="AM9" s="42"/>
      <c r="AN9" s="43"/>
      <c r="AO9" s="120"/>
      <c r="AP9" s="42"/>
      <c r="AQ9" s="43"/>
      <c r="AR9" s="120"/>
      <c r="AS9" s="42"/>
      <c r="AT9" s="43"/>
      <c r="AU9" s="120"/>
      <c r="AV9" s="42"/>
      <c r="AW9" s="43"/>
      <c r="AX9" s="36" t="str">
        <f t="shared" si="0"/>
        <v/>
      </c>
      <c r="AY9" s="14" t="str">
        <f t="shared" si="1"/>
        <v/>
      </c>
      <c r="AZ9" s="37">
        <f t="shared" si="12"/>
        <v>0</v>
      </c>
      <c r="BA9" s="14">
        <f t="shared" si="13"/>
        <v>0</v>
      </c>
      <c r="BB9" s="38">
        <f t="shared" si="2"/>
        <v>0</v>
      </c>
      <c r="BC9" s="14">
        <f t="shared" si="19"/>
        <v>0</v>
      </c>
      <c r="BD9" s="38">
        <f t="shared" si="14"/>
        <v>0</v>
      </c>
      <c r="BE9" s="14">
        <f t="shared" si="3"/>
        <v>0</v>
      </c>
      <c r="BF9" s="14">
        <f t="shared" si="4"/>
        <v>0</v>
      </c>
      <c r="BG9" s="39">
        <f t="shared" si="15"/>
        <v>0</v>
      </c>
      <c r="BH9" s="14">
        <f t="shared" si="5"/>
        <v>0</v>
      </c>
      <c r="BI9" s="14">
        <f t="shared" si="6"/>
        <v>0</v>
      </c>
      <c r="BJ9" s="14">
        <f t="shared" si="7"/>
        <v>0</v>
      </c>
      <c r="BK9" s="14">
        <f t="shared" si="16"/>
        <v>0</v>
      </c>
      <c r="BL9" s="14">
        <f t="shared" si="17"/>
        <v>0</v>
      </c>
      <c r="BM9" s="14">
        <f t="shared" si="18"/>
        <v>0</v>
      </c>
      <c r="BN9" s="13">
        <f t="shared" si="8"/>
        <v>0</v>
      </c>
      <c r="BP9" s="38">
        <f t="shared" si="9"/>
        <v>0</v>
      </c>
      <c r="BQ9" s="38">
        <f t="shared" si="10"/>
        <v>0</v>
      </c>
      <c r="BR9" s="96"/>
      <c r="BV9" s="24"/>
      <c r="CD9" s="17"/>
      <c r="CE9" s="17"/>
      <c r="CI9" s="13"/>
      <c r="CL9" s="14"/>
      <c r="CN9" s="16"/>
      <c r="CO9" s="14"/>
      <c r="CQ9" s="15"/>
      <c r="CR9" s="14"/>
      <c r="CS9" s="114"/>
      <c r="CU9" s="173" t="str">
        <f t="shared" si="11"/>
        <v/>
      </c>
    </row>
    <row r="10" spans="2:100" ht="10.5" customHeight="1">
      <c r="B10" s="33"/>
      <c r="C10" s="34"/>
      <c r="D10" s="34"/>
      <c r="E10" s="40"/>
      <c r="F10" s="34"/>
      <c r="G10" s="35"/>
      <c r="H10" s="40"/>
      <c r="I10" s="34"/>
      <c r="J10" s="35"/>
      <c r="K10" s="40"/>
      <c r="L10" s="34"/>
      <c r="M10" s="35"/>
      <c r="N10" s="40"/>
      <c r="O10" s="34"/>
      <c r="P10" s="35"/>
      <c r="Q10" s="40"/>
      <c r="R10" s="34"/>
      <c r="S10" s="35"/>
      <c r="T10" s="40"/>
      <c r="U10" s="34"/>
      <c r="V10" s="35"/>
      <c r="W10" s="40"/>
      <c r="X10" s="34"/>
      <c r="Y10" s="35"/>
      <c r="Z10" s="40"/>
      <c r="AA10" s="34"/>
      <c r="AB10" s="35"/>
      <c r="AC10" s="40"/>
      <c r="AD10" s="34"/>
      <c r="AE10" s="35"/>
      <c r="AF10" s="40"/>
      <c r="AG10" s="34"/>
      <c r="AH10" s="35"/>
      <c r="AI10" s="119"/>
      <c r="AJ10" s="34"/>
      <c r="AK10" s="35"/>
      <c r="AL10" s="119"/>
      <c r="AM10" s="34"/>
      <c r="AN10" s="35"/>
      <c r="AO10" s="119"/>
      <c r="AP10" s="34"/>
      <c r="AQ10" s="35"/>
      <c r="AR10" s="119"/>
      <c r="AS10" s="34"/>
      <c r="AT10" s="35"/>
      <c r="AU10" s="119"/>
      <c r="AV10" s="34"/>
      <c r="AW10" s="35"/>
      <c r="AX10" s="36" t="str">
        <f t="shared" si="0"/>
        <v/>
      </c>
      <c r="AY10" s="14" t="str">
        <f t="shared" si="1"/>
        <v/>
      </c>
      <c r="AZ10" s="37">
        <f t="shared" si="12"/>
        <v>0</v>
      </c>
      <c r="BA10" s="14">
        <f t="shared" si="13"/>
        <v>0</v>
      </c>
      <c r="BB10" s="38">
        <f t="shared" si="2"/>
        <v>0</v>
      </c>
      <c r="BC10" s="14">
        <f t="shared" si="19"/>
        <v>0</v>
      </c>
      <c r="BD10" s="38">
        <f t="shared" si="14"/>
        <v>0</v>
      </c>
      <c r="BE10" s="14">
        <f t="shared" si="3"/>
        <v>0</v>
      </c>
      <c r="BF10" s="14">
        <f t="shared" si="4"/>
        <v>0</v>
      </c>
      <c r="BG10" s="39">
        <f t="shared" si="15"/>
        <v>0</v>
      </c>
      <c r="BH10" s="14">
        <f t="shared" si="5"/>
        <v>0</v>
      </c>
      <c r="BI10" s="14">
        <f t="shared" si="6"/>
        <v>0</v>
      </c>
      <c r="BJ10" s="14">
        <f t="shared" si="7"/>
        <v>0</v>
      </c>
      <c r="BK10" s="14">
        <f t="shared" si="16"/>
        <v>0</v>
      </c>
      <c r="BL10" s="14">
        <f t="shared" si="17"/>
        <v>0</v>
      </c>
      <c r="BM10" s="14">
        <f t="shared" si="18"/>
        <v>0</v>
      </c>
      <c r="BN10" s="13">
        <f t="shared" si="8"/>
        <v>0</v>
      </c>
      <c r="BP10" s="38">
        <f t="shared" si="9"/>
        <v>0</v>
      </c>
      <c r="BQ10" s="38">
        <f t="shared" si="10"/>
        <v>0</v>
      </c>
      <c r="BR10" s="96"/>
      <c r="BV10" s="24"/>
      <c r="BY10" s="14" t="str">
        <f t="shared" si="20"/>
        <v/>
      </c>
      <c r="CD10" s="17"/>
      <c r="CE10" s="17"/>
      <c r="CI10" s="13"/>
      <c r="CL10" s="14"/>
      <c r="CN10" s="16"/>
      <c r="CO10" s="14"/>
      <c r="CR10" s="118"/>
      <c r="CU10" s="173" t="str">
        <f t="shared" si="11"/>
        <v/>
      </c>
    </row>
    <row r="11" spans="2:100" ht="10.5" customHeight="1">
      <c r="B11" s="41"/>
      <c r="C11" s="42"/>
      <c r="D11" s="42"/>
      <c r="E11" s="197"/>
      <c r="F11" s="42"/>
      <c r="G11" s="43"/>
      <c r="H11" s="197"/>
      <c r="I11" s="42"/>
      <c r="J11" s="43"/>
      <c r="K11" s="197"/>
      <c r="L11" s="42"/>
      <c r="M11" s="43"/>
      <c r="N11" s="197"/>
      <c r="O11" s="42"/>
      <c r="P11" s="43"/>
      <c r="Q11" s="197"/>
      <c r="R11" s="42"/>
      <c r="S11" s="43"/>
      <c r="T11" s="197"/>
      <c r="U11" s="42"/>
      <c r="V11" s="43"/>
      <c r="W11" s="197"/>
      <c r="X11" s="42"/>
      <c r="Y11" s="43"/>
      <c r="Z11" s="197"/>
      <c r="AA11" s="42"/>
      <c r="AB11" s="43"/>
      <c r="AC11" s="197"/>
      <c r="AD11" s="42"/>
      <c r="AE11" s="43"/>
      <c r="AF11" s="197"/>
      <c r="AG11" s="42"/>
      <c r="AH11" s="43"/>
      <c r="AI11" s="120"/>
      <c r="AJ11" s="42"/>
      <c r="AK11" s="43"/>
      <c r="AL11" s="120"/>
      <c r="AM11" s="42"/>
      <c r="AN11" s="43"/>
      <c r="AO11" s="120"/>
      <c r="AP11" s="42"/>
      <c r="AQ11" s="43"/>
      <c r="AR11" s="120"/>
      <c r="AS11" s="42"/>
      <c r="AT11" s="43"/>
      <c r="AU11" s="120"/>
      <c r="AV11" s="42"/>
      <c r="AW11" s="43"/>
      <c r="AX11" s="36" t="str">
        <f t="shared" si="0"/>
        <v/>
      </c>
      <c r="AY11" s="14" t="str">
        <f t="shared" si="1"/>
        <v/>
      </c>
      <c r="AZ11" s="37">
        <f t="shared" si="12"/>
        <v>0</v>
      </c>
      <c r="BA11" s="14">
        <f t="shared" si="13"/>
        <v>0</v>
      </c>
      <c r="BB11" s="38">
        <f t="shared" si="2"/>
        <v>0</v>
      </c>
      <c r="BC11" s="14">
        <f t="shared" si="19"/>
        <v>0</v>
      </c>
      <c r="BD11" s="38">
        <f t="shared" si="14"/>
        <v>0</v>
      </c>
      <c r="BE11" s="14">
        <f t="shared" si="3"/>
        <v>0</v>
      </c>
      <c r="BF11" s="14">
        <f t="shared" si="4"/>
        <v>0</v>
      </c>
      <c r="BG11" s="39">
        <f t="shared" si="15"/>
        <v>0</v>
      </c>
      <c r="BH11" s="14">
        <f t="shared" si="5"/>
        <v>0</v>
      </c>
      <c r="BI11" s="14">
        <f t="shared" si="6"/>
        <v>0</v>
      </c>
      <c r="BJ11" s="14">
        <f t="shared" si="7"/>
        <v>0</v>
      </c>
      <c r="BK11" s="14">
        <f t="shared" si="16"/>
        <v>0</v>
      </c>
      <c r="BL11" s="14">
        <f t="shared" si="17"/>
        <v>0</v>
      </c>
      <c r="BM11" s="14">
        <f t="shared" si="18"/>
        <v>0</v>
      </c>
      <c r="BN11" s="13">
        <f t="shared" si="8"/>
        <v>0</v>
      </c>
      <c r="BP11" s="38">
        <f t="shared" si="9"/>
        <v>0</v>
      </c>
      <c r="BQ11" s="38">
        <f t="shared" si="10"/>
        <v>0</v>
      </c>
      <c r="BR11" s="96"/>
      <c r="BS11" s="95"/>
      <c r="BV11" s="24"/>
      <c r="BY11" s="14" t="str">
        <f t="shared" si="20"/>
        <v/>
      </c>
      <c r="CD11" s="17"/>
      <c r="CE11" s="17"/>
      <c r="CI11" s="13"/>
      <c r="CL11" s="14"/>
      <c r="CN11" s="16"/>
      <c r="CO11" s="14"/>
      <c r="CU11" s="173" t="str">
        <f t="shared" si="11"/>
        <v/>
      </c>
    </row>
    <row r="12" spans="2:100" ht="10.5" customHeight="1">
      <c r="B12" s="33"/>
      <c r="C12" s="34"/>
      <c r="D12" s="34"/>
      <c r="E12" s="40"/>
      <c r="F12" s="34"/>
      <c r="G12" s="35"/>
      <c r="H12" s="40"/>
      <c r="I12" s="34"/>
      <c r="J12" s="35"/>
      <c r="K12" s="40"/>
      <c r="L12" s="34"/>
      <c r="M12" s="35"/>
      <c r="N12" s="40"/>
      <c r="O12" s="34"/>
      <c r="P12" s="35"/>
      <c r="Q12" s="40"/>
      <c r="R12" s="34"/>
      <c r="S12" s="35"/>
      <c r="T12" s="40"/>
      <c r="U12" s="34"/>
      <c r="V12" s="35"/>
      <c r="W12" s="40"/>
      <c r="X12" s="34"/>
      <c r="Y12" s="35"/>
      <c r="Z12" s="40"/>
      <c r="AA12" s="34"/>
      <c r="AB12" s="35"/>
      <c r="AC12" s="40"/>
      <c r="AD12" s="34"/>
      <c r="AE12" s="35"/>
      <c r="AF12" s="40"/>
      <c r="AG12" s="34"/>
      <c r="AH12" s="35"/>
      <c r="AI12" s="119"/>
      <c r="AJ12" s="34"/>
      <c r="AK12" s="35"/>
      <c r="AL12" s="119"/>
      <c r="AM12" s="34"/>
      <c r="AN12" s="35"/>
      <c r="AO12" s="119"/>
      <c r="AP12" s="34"/>
      <c r="AQ12" s="35"/>
      <c r="AR12" s="119"/>
      <c r="AS12" s="34"/>
      <c r="AT12" s="35"/>
      <c r="AU12" s="119"/>
      <c r="AV12" s="34"/>
      <c r="AW12" s="35"/>
      <c r="AX12" s="36" t="str">
        <f t="shared" si="0"/>
        <v/>
      </c>
      <c r="AY12" s="14" t="str">
        <f t="shared" si="1"/>
        <v/>
      </c>
      <c r="AZ12" s="37">
        <f t="shared" si="12"/>
        <v>0</v>
      </c>
      <c r="BA12" s="14">
        <f t="shared" si="13"/>
        <v>0</v>
      </c>
      <c r="BB12" s="38">
        <f t="shared" si="2"/>
        <v>0</v>
      </c>
      <c r="BC12" s="14">
        <f t="shared" si="19"/>
        <v>0</v>
      </c>
      <c r="BD12" s="38">
        <f t="shared" si="14"/>
        <v>0</v>
      </c>
      <c r="BE12" s="14">
        <f t="shared" si="3"/>
        <v>0</v>
      </c>
      <c r="BF12" s="14">
        <f t="shared" si="4"/>
        <v>0</v>
      </c>
      <c r="BG12" s="39">
        <f t="shared" si="15"/>
        <v>0</v>
      </c>
      <c r="BH12" s="14">
        <f t="shared" si="5"/>
        <v>0</v>
      </c>
      <c r="BI12" s="14">
        <f t="shared" si="6"/>
        <v>0</v>
      </c>
      <c r="BJ12" s="14">
        <f t="shared" si="7"/>
        <v>0</v>
      </c>
      <c r="BK12" s="14">
        <f t="shared" si="16"/>
        <v>0</v>
      </c>
      <c r="BL12" s="14">
        <f t="shared" si="17"/>
        <v>0</v>
      </c>
      <c r="BM12" s="14">
        <f t="shared" si="18"/>
        <v>0</v>
      </c>
      <c r="BN12" s="13">
        <f t="shared" si="8"/>
        <v>0</v>
      </c>
      <c r="BP12" s="38">
        <f t="shared" si="9"/>
        <v>0</v>
      </c>
      <c r="BQ12" s="38">
        <f t="shared" si="10"/>
        <v>0</v>
      </c>
      <c r="BR12" s="96"/>
      <c r="BS12" s="19"/>
      <c r="BT12" s="19"/>
      <c r="BU12" s="19"/>
      <c r="BV12" s="94"/>
      <c r="BW12" s="20">
        <f t="shared" ref="BW12:CN12" si="21">SUM(BW2:BW11)</f>
        <v>0</v>
      </c>
      <c r="BX12" s="20">
        <f t="shared" si="21"/>
        <v>0</v>
      </c>
      <c r="BY12" s="20">
        <f t="shared" si="21"/>
        <v>0</v>
      </c>
      <c r="BZ12" s="20">
        <f t="shared" si="21"/>
        <v>0</v>
      </c>
      <c r="CA12" s="20">
        <f t="shared" si="21"/>
        <v>0</v>
      </c>
      <c r="CB12" s="20">
        <f t="shared" si="21"/>
        <v>0</v>
      </c>
      <c r="CC12" s="20">
        <f t="shared" si="21"/>
        <v>0</v>
      </c>
      <c r="CD12" s="72">
        <f t="shared" si="21"/>
        <v>0</v>
      </c>
      <c r="CE12" s="72">
        <f t="shared" si="21"/>
        <v>0</v>
      </c>
      <c r="CF12" s="20">
        <f t="shared" si="21"/>
        <v>0</v>
      </c>
      <c r="CG12" s="20">
        <f t="shared" si="21"/>
        <v>0</v>
      </c>
      <c r="CH12" s="20">
        <f t="shared" si="21"/>
        <v>0</v>
      </c>
      <c r="CI12" s="21">
        <f t="shared" si="21"/>
        <v>0</v>
      </c>
      <c r="CJ12" s="20">
        <f t="shared" si="21"/>
        <v>0</v>
      </c>
      <c r="CK12" s="20">
        <f t="shared" si="21"/>
        <v>0</v>
      </c>
      <c r="CL12" s="20">
        <f t="shared" si="21"/>
        <v>0</v>
      </c>
      <c r="CM12" s="20">
        <f t="shared" si="21"/>
        <v>0</v>
      </c>
      <c r="CN12" s="20">
        <f t="shared" si="21"/>
        <v>0</v>
      </c>
      <c r="CO12" s="20">
        <f>SUM(CO2:CO11)</f>
        <v>0</v>
      </c>
      <c r="CQ12" s="117"/>
      <c r="CU12" s="173" t="str">
        <f t="shared" si="11"/>
        <v/>
      </c>
    </row>
    <row r="13" spans="2:100" ht="10.5" customHeight="1">
      <c r="B13" s="41"/>
      <c r="C13" s="42"/>
      <c r="D13" s="42"/>
      <c r="E13" s="197"/>
      <c r="F13" s="42"/>
      <c r="G13" s="43"/>
      <c r="H13" s="197"/>
      <c r="I13" s="42"/>
      <c r="J13" s="43"/>
      <c r="K13" s="197"/>
      <c r="L13" s="42"/>
      <c r="M13" s="43"/>
      <c r="N13" s="197"/>
      <c r="O13" s="42"/>
      <c r="P13" s="43"/>
      <c r="Q13" s="197"/>
      <c r="R13" s="42"/>
      <c r="S13" s="43"/>
      <c r="T13" s="197"/>
      <c r="U13" s="42"/>
      <c r="V13" s="43"/>
      <c r="W13" s="197"/>
      <c r="X13" s="42"/>
      <c r="Y13" s="43"/>
      <c r="Z13" s="197"/>
      <c r="AA13" s="42"/>
      <c r="AB13" s="43"/>
      <c r="AC13" s="197"/>
      <c r="AD13" s="42"/>
      <c r="AE13" s="43"/>
      <c r="AF13" s="197"/>
      <c r="AG13" s="42"/>
      <c r="AH13" s="43"/>
      <c r="AI13" s="120"/>
      <c r="AJ13" s="42"/>
      <c r="AK13" s="43"/>
      <c r="AL13" s="120"/>
      <c r="AM13" s="42"/>
      <c r="AN13" s="43"/>
      <c r="AO13" s="120"/>
      <c r="AP13" s="42"/>
      <c r="AQ13" s="43"/>
      <c r="AR13" s="120"/>
      <c r="AS13" s="42"/>
      <c r="AT13" s="43"/>
      <c r="AU13" s="120"/>
      <c r="AV13" s="42"/>
      <c r="AW13" s="43"/>
      <c r="AX13" s="36" t="str">
        <f t="shared" si="0"/>
        <v/>
      </c>
      <c r="AY13" s="14" t="str">
        <f t="shared" si="1"/>
        <v/>
      </c>
      <c r="AZ13" s="37">
        <f t="shared" si="12"/>
        <v>0</v>
      </c>
      <c r="BA13" s="14">
        <f t="shared" si="13"/>
        <v>0</v>
      </c>
      <c r="BB13" s="38">
        <f t="shared" si="2"/>
        <v>0</v>
      </c>
      <c r="BC13" s="14">
        <f t="shared" si="19"/>
        <v>0</v>
      </c>
      <c r="BD13" s="38">
        <f t="shared" si="14"/>
        <v>0</v>
      </c>
      <c r="BE13" s="14">
        <f t="shared" si="3"/>
        <v>0</v>
      </c>
      <c r="BF13" s="14">
        <f t="shared" si="4"/>
        <v>0</v>
      </c>
      <c r="BG13" s="39">
        <f t="shared" si="15"/>
        <v>0</v>
      </c>
      <c r="BH13" s="14">
        <f t="shared" si="5"/>
        <v>0</v>
      </c>
      <c r="BI13" s="14">
        <f t="shared" si="6"/>
        <v>0</v>
      </c>
      <c r="BJ13" s="14">
        <f t="shared" si="7"/>
        <v>0</v>
      </c>
      <c r="BK13" s="14">
        <f t="shared" si="16"/>
        <v>0</v>
      </c>
      <c r="BL13" s="14">
        <f t="shared" si="17"/>
        <v>0</v>
      </c>
      <c r="BM13" s="14">
        <f t="shared" si="18"/>
        <v>0</v>
      </c>
      <c r="BN13" s="13">
        <f t="shared" si="8"/>
        <v>0</v>
      </c>
      <c r="BP13" s="38">
        <f t="shared" si="9"/>
        <v>0</v>
      </c>
      <c r="BQ13" s="38">
        <f t="shared" si="10"/>
        <v>0</v>
      </c>
      <c r="BR13" s="96"/>
      <c r="BW13" s="13"/>
      <c r="CB13" s="167"/>
      <c r="CC13" s="170" t="s">
        <v>107</v>
      </c>
      <c r="CF13" s="130" t="str">
        <f>IF(CF12=BB52,"","X")</f>
        <v/>
      </c>
      <c r="CG13" s="131" t="str">
        <f>IF(CG12=BA52,"","X")</f>
        <v/>
      </c>
      <c r="CH13" s="132"/>
      <c r="CI13" s="131" t="str">
        <f>IF(CI12=BF52,"","X")</f>
        <v/>
      </c>
      <c r="CJ13" s="131" t="str">
        <f>IF(CJ12=BG52,"","X")</f>
        <v/>
      </c>
      <c r="CK13" s="131" t="str">
        <f>IF(CK12=BH52,"","X")</f>
        <v/>
      </c>
      <c r="CL13" s="133" t="str">
        <f>IF(CL12=BK52,"","X")</f>
        <v/>
      </c>
      <c r="CM13" s="117" t="s">
        <v>104</v>
      </c>
      <c r="CN13" s="16"/>
      <c r="CO13" s="14"/>
      <c r="CQ13" s="117"/>
      <c r="CU13" s="173" t="str">
        <f t="shared" si="11"/>
        <v/>
      </c>
    </row>
    <row r="14" spans="2:100" ht="10.5" customHeight="1">
      <c r="B14" s="33"/>
      <c r="C14" s="34"/>
      <c r="D14" s="34"/>
      <c r="E14" s="40"/>
      <c r="F14" s="34"/>
      <c r="G14" s="35"/>
      <c r="H14" s="40"/>
      <c r="I14" s="34"/>
      <c r="J14" s="35"/>
      <c r="K14" s="40"/>
      <c r="L14" s="34"/>
      <c r="M14" s="35"/>
      <c r="N14" s="40"/>
      <c r="O14" s="34"/>
      <c r="P14" s="35"/>
      <c r="Q14" s="40"/>
      <c r="R14" s="34"/>
      <c r="S14" s="35"/>
      <c r="T14" s="40"/>
      <c r="U14" s="34"/>
      <c r="V14" s="35"/>
      <c r="W14" s="40"/>
      <c r="X14" s="34"/>
      <c r="Y14" s="35"/>
      <c r="Z14" s="40"/>
      <c r="AA14" s="34"/>
      <c r="AB14" s="35"/>
      <c r="AC14" s="40"/>
      <c r="AD14" s="34"/>
      <c r="AE14" s="35"/>
      <c r="AF14" s="40"/>
      <c r="AG14" s="34"/>
      <c r="AH14" s="35"/>
      <c r="AI14" s="119"/>
      <c r="AJ14" s="34"/>
      <c r="AK14" s="35"/>
      <c r="AL14" s="119"/>
      <c r="AM14" s="34"/>
      <c r="AN14" s="35"/>
      <c r="AO14" s="119"/>
      <c r="AP14" s="34"/>
      <c r="AQ14" s="35"/>
      <c r="AR14" s="119"/>
      <c r="AS14" s="34"/>
      <c r="AT14" s="35"/>
      <c r="AU14" s="119"/>
      <c r="AV14" s="34"/>
      <c r="AW14" s="35"/>
      <c r="AX14" s="36" t="str">
        <f t="shared" si="0"/>
        <v/>
      </c>
      <c r="AY14" s="14" t="str">
        <f t="shared" si="1"/>
        <v/>
      </c>
      <c r="AZ14" s="37">
        <f t="shared" si="12"/>
        <v>0</v>
      </c>
      <c r="BA14" s="14">
        <f t="shared" si="13"/>
        <v>0</v>
      </c>
      <c r="BB14" s="38">
        <f t="shared" si="2"/>
        <v>0</v>
      </c>
      <c r="BC14" s="14">
        <f t="shared" si="19"/>
        <v>0</v>
      </c>
      <c r="BD14" s="38">
        <f t="shared" si="14"/>
        <v>0</v>
      </c>
      <c r="BE14" s="14">
        <f t="shared" si="3"/>
        <v>0</v>
      </c>
      <c r="BF14" s="14">
        <f t="shared" si="4"/>
        <v>0</v>
      </c>
      <c r="BG14" s="39">
        <f t="shared" si="15"/>
        <v>0</v>
      </c>
      <c r="BH14" s="14">
        <f t="shared" si="5"/>
        <v>0</v>
      </c>
      <c r="BI14" s="14">
        <f t="shared" si="6"/>
        <v>0</v>
      </c>
      <c r="BJ14" s="14">
        <f t="shared" si="7"/>
        <v>0</v>
      </c>
      <c r="BK14" s="14">
        <f t="shared" si="16"/>
        <v>0</v>
      </c>
      <c r="BL14" s="14">
        <f t="shared" si="17"/>
        <v>0</v>
      </c>
      <c r="BM14" s="14">
        <f t="shared" si="18"/>
        <v>0</v>
      </c>
      <c r="BN14" s="13">
        <f t="shared" si="8"/>
        <v>0</v>
      </c>
      <c r="BP14" s="38">
        <f t="shared" si="9"/>
        <v>0</v>
      </c>
      <c r="BQ14" s="38">
        <f t="shared" si="10"/>
        <v>0</v>
      </c>
      <c r="BR14" s="96"/>
      <c r="BS14" s="146"/>
      <c r="BU14" s="4"/>
      <c r="BV14" s="4"/>
      <c r="BZ14" s="4"/>
      <c r="CA14" s="4"/>
      <c r="CH14" s="13">
        <f>SUM(E52:AU52)</f>
        <v>0</v>
      </c>
      <c r="CI14" s="170" t="s">
        <v>106</v>
      </c>
      <c r="CM14" s="4"/>
      <c r="CU14" s="173" t="str">
        <f t="shared" si="11"/>
        <v/>
      </c>
    </row>
    <row r="15" spans="2:100" ht="10.5" customHeight="1">
      <c r="B15" s="41"/>
      <c r="C15" s="42"/>
      <c r="D15" s="42"/>
      <c r="E15" s="197"/>
      <c r="F15" s="42"/>
      <c r="G15" s="43"/>
      <c r="H15" s="197"/>
      <c r="I15" s="42"/>
      <c r="J15" s="43"/>
      <c r="K15" s="197"/>
      <c r="L15" s="42"/>
      <c r="M15" s="43"/>
      <c r="N15" s="197"/>
      <c r="O15" s="42"/>
      <c r="P15" s="43"/>
      <c r="Q15" s="197"/>
      <c r="R15" s="42"/>
      <c r="S15" s="43"/>
      <c r="T15" s="197"/>
      <c r="U15" s="42"/>
      <c r="V15" s="43"/>
      <c r="W15" s="197"/>
      <c r="X15" s="42"/>
      <c r="Y15" s="43"/>
      <c r="Z15" s="197"/>
      <c r="AA15" s="42"/>
      <c r="AB15" s="43"/>
      <c r="AC15" s="197"/>
      <c r="AD15" s="42"/>
      <c r="AE15" s="43"/>
      <c r="AF15" s="197"/>
      <c r="AG15" s="42"/>
      <c r="AH15" s="43"/>
      <c r="AI15" s="120"/>
      <c r="AJ15" s="42"/>
      <c r="AK15" s="43"/>
      <c r="AL15" s="120"/>
      <c r="AM15" s="42"/>
      <c r="AN15" s="43"/>
      <c r="AO15" s="120"/>
      <c r="AP15" s="42"/>
      <c r="AQ15" s="43"/>
      <c r="AR15" s="120"/>
      <c r="AS15" s="42"/>
      <c r="AT15" s="43"/>
      <c r="AU15" s="120"/>
      <c r="AV15" s="42"/>
      <c r="AW15" s="43"/>
      <c r="AX15" s="36" t="str">
        <f t="shared" si="0"/>
        <v/>
      </c>
      <c r="AY15" s="14" t="str">
        <f t="shared" si="1"/>
        <v/>
      </c>
      <c r="AZ15" s="37">
        <f t="shared" si="12"/>
        <v>0</v>
      </c>
      <c r="BA15" s="14">
        <f t="shared" si="13"/>
        <v>0</v>
      </c>
      <c r="BB15" s="38">
        <f t="shared" si="2"/>
        <v>0</v>
      </c>
      <c r="BC15" s="14">
        <f t="shared" si="19"/>
        <v>0</v>
      </c>
      <c r="BD15" s="38">
        <f t="shared" si="14"/>
        <v>0</v>
      </c>
      <c r="BE15" s="14">
        <f t="shared" si="3"/>
        <v>0</v>
      </c>
      <c r="BF15" s="14">
        <f t="shared" si="4"/>
        <v>0</v>
      </c>
      <c r="BG15" s="39">
        <f t="shared" si="15"/>
        <v>0</v>
      </c>
      <c r="BH15" s="14">
        <f t="shared" si="5"/>
        <v>0</v>
      </c>
      <c r="BI15" s="14">
        <f t="shared" si="6"/>
        <v>0</v>
      </c>
      <c r="BJ15" s="14">
        <f t="shared" si="7"/>
        <v>0</v>
      </c>
      <c r="BK15" s="14">
        <f t="shared" si="16"/>
        <v>0</v>
      </c>
      <c r="BL15" s="14">
        <f t="shared" si="17"/>
        <v>0</v>
      </c>
      <c r="BM15" s="14">
        <f t="shared" si="18"/>
        <v>0</v>
      </c>
      <c r="BN15" s="13">
        <f t="shared" si="8"/>
        <v>0</v>
      </c>
      <c r="BP15" s="38">
        <f t="shared" si="9"/>
        <v>0</v>
      </c>
      <c r="BQ15" s="38">
        <f t="shared" si="10"/>
        <v>0</v>
      </c>
      <c r="BR15" s="96"/>
      <c r="BU15" s="4"/>
      <c r="BV15" s="4"/>
      <c r="BW15" s="4"/>
      <c r="BX15" s="26"/>
      <c r="BZ15" s="26"/>
      <c r="CF15" s="14"/>
      <c r="CG15" s="14"/>
      <c r="CH15" s="199" t="str">
        <f>IF(CG12-CH12&lt;&gt;CH14,"missing UER","")</f>
        <v/>
      </c>
      <c r="CJ15" s="26"/>
      <c r="CK15" s="16"/>
      <c r="CL15" s="14"/>
      <c r="CM15" s="26"/>
      <c r="CS15" s="14"/>
      <c r="CU15" s="173" t="str">
        <f t="shared" si="11"/>
        <v/>
      </c>
    </row>
    <row r="16" spans="2:100" ht="10.5" customHeight="1">
      <c r="B16" s="33"/>
      <c r="C16" s="34"/>
      <c r="D16" s="34"/>
      <c r="E16" s="40"/>
      <c r="F16" s="34"/>
      <c r="G16" s="35"/>
      <c r="H16" s="40"/>
      <c r="I16" s="34"/>
      <c r="J16" s="35"/>
      <c r="K16" s="40"/>
      <c r="L16" s="34"/>
      <c r="M16" s="35"/>
      <c r="N16" s="40"/>
      <c r="O16" s="34"/>
      <c r="P16" s="35"/>
      <c r="Q16" s="40"/>
      <c r="R16" s="34"/>
      <c r="S16" s="35"/>
      <c r="T16" s="40"/>
      <c r="U16" s="34"/>
      <c r="V16" s="35"/>
      <c r="W16" s="40"/>
      <c r="X16" s="34"/>
      <c r="Y16" s="35"/>
      <c r="Z16" s="40"/>
      <c r="AA16" s="34"/>
      <c r="AB16" s="35"/>
      <c r="AC16" s="40"/>
      <c r="AD16" s="34"/>
      <c r="AE16" s="35"/>
      <c r="AF16" s="40"/>
      <c r="AG16" s="34"/>
      <c r="AH16" s="35"/>
      <c r="AI16" s="119"/>
      <c r="AJ16" s="34"/>
      <c r="AK16" s="35"/>
      <c r="AL16" s="119"/>
      <c r="AM16" s="34"/>
      <c r="AN16" s="35"/>
      <c r="AO16" s="119"/>
      <c r="AP16" s="34"/>
      <c r="AQ16" s="35"/>
      <c r="AR16" s="119"/>
      <c r="AS16" s="34"/>
      <c r="AT16" s="35"/>
      <c r="AU16" s="119"/>
      <c r="AV16" s="34"/>
      <c r="AW16" s="35"/>
      <c r="AX16" s="36" t="str">
        <f t="shared" si="0"/>
        <v/>
      </c>
      <c r="AY16" s="14" t="str">
        <f t="shared" si="1"/>
        <v/>
      </c>
      <c r="AZ16" s="37">
        <f t="shared" si="12"/>
        <v>0</v>
      </c>
      <c r="BA16" s="14">
        <f t="shared" si="13"/>
        <v>0</v>
      </c>
      <c r="BB16" s="38">
        <f t="shared" si="2"/>
        <v>0</v>
      </c>
      <c r="BC16" s="14">
        <f t="shared" si="19"/>
        <v>0</v>
      </c>
      <c r="BD16" s="38">
        <f t="shared" si="14"/>
        <v>0</v>
      </c>
      <c r="BE16" s="14">
        <f t="shared" si="3"/>
        <v>0</v>
      </c>
      <c r="BF16" s="14">
        <f t="shared" si="4"/>
        <v>0</v>
      </c>
      <c r="BG16" s="39">
        <f t="shared" si="15"/>
        <v>0</v>
      </c>
      <c r="BH16" s="14">
        <f t="shared" si="5"/>
        <v>0</v>
      </c>
      <c r="BI16" s="14">
        <f t="shared" si="6"/>
        <v>0</v>
      </c>
      <c r="BJ16" s="14">
        <f t="shared" si="7"/>
        <v>0</v>
      </c>
      <c r="BK16" s="14">
        <f t="shared" si="16"/>
        <v>0</v>
      </c>
      <c r="BL16" s="14">
        <f t="shared" si="17"/>
        <v>0</v>
      </c>
      <c r="BM16" s="14">
        <f t="shared" si="18"/>
        <v>0</v>
      </c>
      <c r="BN16" s="13">
        <f t="shared" si="8"/>
        <v>0</v>
      </c>
      <c r="BP16" s="38">
        <f t="shared" si="9"/>
        <v>0</v>
      </c>
      <c r="BQ16" s="38">
        <f t="shared" si="10"/>
        <v>0</v>
      </c>
      <c r="BR16" s="96"/>
      <c r="BU16" s="4"/>
      <c r="BV16" s="4"/>
      <c r="BW16" s="112"/>
      <c r="BX16" s="77"/>
      <c r="BZ16" s="112"/>
      <c r="CA16" s="77"/>
      <c r="CC16" s="112"/>
      <c r="CD16" s="76"/>
      <c r="CE16" s="14"/>
      <c r="CF16" s="113"/>
      <c r="CG16" s="77"/>
      <c r="CI16" s="112"/>
      <c r="CJ16" s="77"/>
      <c r="CL16" s="112"/>
      <c r="CM16" s="77"/>
      <c r="CU16" s="173" t="str">
        <f t="shared" si="11"/>
        <v/>
      </c>
    </row>
    <row r="17" spans="2:99" ht="10.5" customHeight="1">
      <c r="B17" s="41"/>
      <c r="C17" s="42"/>
      <c r="D17" s="42"/>
      <c r="E17" s="197"/>
      <c r="F17" s="42"/>
      <c r="G17" s="43"/>
      <c r="H17" s="197"/>
      <c r="I17" s="42"/>
      <c r="J17" s="43"/>
      <c r="K17" s="197"/>
      <c r="L17" s="42"/>
      <c r="M17" s="43"/>
      <c r="N17" s="197"/>
      <c r="O17" s="42"/>
      <c r="P17" s="43"/>
      <c r="Q17" s="197"/>
      <c r="R17" s="42"/>
      <c r="S17" s="43"/>
      <c r="T17" s="197"/>
      <c r="U17" s="42"/>
      <c r="V17" s="43"/>
      <c r="W17" s="197"/>
      <c r="X17" s="42"/>
      <c r="Y17" s="43"/>
      <c r="Z17" s="197"/>
      <c r="AA17" s="42"/>
      <c r="AB17" s="43"/>
      <c r="AC17" s="197"/>
      <c r="AD17" s="42"/>
      <c r="AE17" s="43"/>
      <c r="AF17" s="197"/>
      <c r="AG17" s="42"/>
      <c r="AH17" s="43"/>
      <c r="AI17" s="120"/>
      <c r="AJ17" s="42"/>
      <c r="AK17" s="43"/>
      <c r="AL17" s="120"/>
      <c r="AM17" s="42"/>
      <c r="AN17" s="43"/>
      <c r="AO17" s="120"/>
      <c r="AP17" s="42"/>
      <c r="AQ17" s="43"/>
      <c r="AR17" s="120"/>
      <c r="AS17" s="42"/>
      <c r="AT17" s="43"/>
      <c r="AU17" s="120"/>
      <c r="AV17" s="42"/>
      <c r="AW17" s="43"/>
      <c r="AX17" s="36" t="str">
        <f t="shared" si="0"/>
        <v/>
      </c>
      <c r="AY17" s="14" t="str">
        <f t="shared" si="1"/>
        <v/>
      </c>
      <c r="AZ17" s="37">
        <f t="shared" si="12"/>
        <v>0</v>
      </c>
      <c r="BA17" s="14">
        <f t="shared" si="13"/>
        <v>0</v>
      </c>
      <c r="BB17" s="38">
        <f t="shared" si="2"/>
        <v>0</v>
      </c>
      <c r="BC17" s="14">
        <f t="shared" si="19"/>
        <v>0</v>
      </c>
      <c r="BD17" s="38">
        <f t="shared" si="14"/>
        <v>0</v>
      </c>
      <c r="BE17" s="14">
        <f t="shared" si="3"/>
        <v>0</v>
      </c>
      <c r="BF17" s="14">
        <f t="shared" si="4"/>
        <v>0</v>
      </c>
      <c r="BG17" s="39">
        <f t="shared" si="15"/>
        <v>0</v>
      </c>
      <c r="BH17" s="14">
        <f t="shared" si="5"/>
        <v>0</v>
      </c>
      <c r="BI17" s="14">
        <f t="shared" si="6"/>
        <v>0</v>
      </c>
      <c r="BJ17" s="14">
        <f t="shared" si="7"/>
        <v>0</v>
      </c>
      <c r="BK17" s="14">
        <f t="shared" si="16"/>
        <v>0</v>
      </c>
      <c r="BL17" s="14">
        <f t="shared" si="17"/>
        <v>0</v>
      </c>
      <c r="BM17" s="14">
        <f t="shared" si="18"/>
        <v>0</v>
      </c>
      <c r="BN17" s="13">
        <f t="shared" si="8"/>
        <v>0</v>
      </c>
      <c r="BP17" s="38">
        <f t="shared" si="9"/>
        <v>0</v>
      </c>
      <c r="BQ17" s="38">
        <f t="shared" si="10"/>
        <v>0</v>
      </c>
      <c r="BR17" s="96"/>
      <c r="BU17" s="4"/>
      <c r="BV17" s="4"/>
      <c r="BW17" s="112"/>
      <c r="BX17" s="77"/>
      <c r="BZ17" s="112"/>
      <c r="CA17" s="77"/>
      <c r="CC17" s="112"/>
      <c r="CD17" s="76"/>
      <c r="CE17" s="14"/>
      <c r="CF17" s="113"/>
      <c r="CG17" s="77"/>
      <c r="CI17" s="112"/>
      <c r="CJ17" s="77"/>
      <c r="CL17" s="112"/>
      <c r="CM17" s="77"/>
      <c r="CU17" s="173" t="str">
        <f t="shared" si="11"/>
        <v/>
      </c>
    </row>
    <row r="18" spans="2:99" ht="10.5" customHeight="1">
      <c r="B18" s="33"/>
      <c r="C18" s="34"/>
      <c r="D18" s="34"/>
      <c r="E18" s="40"/>
      <c r="F18" s="34"/>
      <c r="G18" s="35"/>
      <c r="H18" s="40"/>
      <c r="I18" s="34"/>
      <c r="J18" s="35"/>
      <c r="K18" s="40"/>
      <c r="L18" s="34"/>
      <c r="M18" s="35"/>
      <c r="N18" s="40"/>
      <c r="O18" s="34"/>
      <c r="P18" s="35"/>
      <c r="Q18" s="40"/>
      <c r="R18" s="34"/>
      <c r="S18" s="35"/>
      <c r="T18" s="40"/>
      <c r="U18" s="34"/>
      <c r="V18" s="35"/>
      <c r="W18" s="40"/>
      <c r="X18" s="34"/>
      <c r="Y18" s="35"/>
      <c r="Z18" s="40"/>
      <c r="AA18" s="34"/>
      <c r="AB18" s="35"/>
      <c r="AC18" s="40"/>
      <c r="AD18" s="34"/>
      <c r="AE18" s="35"/>
      <c r="AF18" s="40"/>
      <c r="AG18" s="34"/>
      <c r="AH18" s="35"/>
      <c r="AI18" s="119"/>
      <c r="AJ18" s="34"/>
      <c r="AK18" s="35"/>
      <c r="AL18" s="119"/>
      <c r="AM18" s="34"/>
      <c r="AN18" s="35"/>
      <c r="AO18" s="119"/>
      <c r="AP18" s="34"/>
      <c r="AQ18" s="35"/>
      <c r="AR18" s="119"/>
      <c r="AS18" s="34"/>
      <c r="AT18" s="35"/>
      <c r="AU18" s="119"/>
      <c r="AV18" s="34"/>
      <c r="AW18" s="35"/>
      <c r="AX18" s="36" t="str">
        <f t="shared" si="0"/>
        <v/>
      </c>
      <c r="AY18" s="14" t="str">
        <f t="shared" si="1"/>
        <v/>
      </c>
      <c r="AZ18" s="37">
        <f t="shared" si="12"/>
        <v>0</v>
      </c>
      <c r="BA18" s="14">
        <f t="shared" si="13"/>
        <v>0</v>
      </c>
      <c r="BB18" s="38">
        <f t="shared" si="2"/>
        <v>0</v>
      </c>
      <c r="BC18" s="14">
        <f t="shared" si="19"/>
        <v>0</v>
      </c>
      <c r="BD18" s="38">
        <f t="shared" si="14"/>
        <v>0</v>
      </c>
      <c r="BE18" s="14">
        <f t="shared" si="3"/>
        <v>0</v>
      </c>
      <c r="BF18" s="14">
        <f t="shared" si="4"/>
        <v>0</v>
      </c>
      <c r="BG18" s="39">
        <f t="shared" si="15"/>
        <v>0</v>
      </c>
      <c r="BH18" s="14">
        <f t="shared" si="5"/>
        <v>0</v>
      </c>
      <c r="BI18" s="14">
        <f t="shared" si="6"/>
        <v>0</v>
      </c>
      <c r="BJ18" s="14">
        <f t="shared" si="7"/>
        <v>0</v>
      </c>
      <c r="BK18" s="14">
        <f t="shared" si="16"/>
        <v>0</v>
      </c>
      <c r="BL18" s="14">
        <f t="shared" si="17"/>
        <v>0</v>
      </c>
      <c r="BM18" s="14">
        <f t="shared" si="18"/>
        <v>0</v>
      </c>
      <c r="BN18" s="13">
        <f t="shared" si="8"/>
        <v>0</v>
      </c>
      <c r="BP18" s="38">
        <f t="shared" si="9"/>
        <v>0</v>
      </c>
      <c r="BQ18" s="38">
        <f t="shared" si="10"/>
        <v>0</v>
      </c>
      <c r="BR18" s="96"/>
      <c r="BT18" s="152" t="s">
        <v>80</v>
      </c>
      <c r="BU18" s="141"/>
      <c r="BV18" s="4"/>
      <c r="BW18" s="112"/>
      <c r="BX18" s="77"/>
      <c r="BZ18" s="112"/>
      <c r="CA18" s="77"/>
      <c r="CC18" s="112"/>
      <c r="CD18" s="76"/>
      <c r="CE18" s="14"/>
      <c r="CF18" s="113"/>
      <c r="CG18" s="77"/>
      <c r="CI18" s="112"/>
      <c r="CJ18" s="77"/>
      <c r="CL18" s="112"/>
      <c r="CM18" s="77"/>
      <c r="CU18" s="173" t="str">
        <f t="shared" si="11"/>
        <v/>
      </c>
    </row>
    <row r="19" spans="2:99" ht="10.5" customHeight="1">
      <c r="B19" s="41"/>
      <c r="C19" s="42"/>
      <c r="D19" s="42"/>
      <c r="E19" s="52"/>
      <c r="F19" s="42"/>
      <c r="G19" s="43"/>
      <c r="H19" s="52"/>
      <c r="I19" s="42"/>
      <c r="J19" s="43"/>
      <c r="K19" s="52"/>
      <c r="L19" s="42"/>
      <c r="M19" s="43"/>
      <c r="N19" s="52"/>
      <c r="O19" s="42"/>
      <c r="P19" s="43"/>
      <c r="Q19" s="52"/>
      <c r="R19" s="42"/>
      <c r="S19" s="43"/>
      <c r="T19" s="52"/>
      <c r="U19" s="42"/>
      <c r="V19" s="43"/>
      <c r="W19" s="52"/>
      <c r="X19" s="42"/>
      <c r="Y19" s="43"/>
      <c r="Z19" s="52"/>
      <c r="AA19" s="42"/>
      <c r="AB19" s="43"/>
      <c r="AC19" s="52"/>
      <c r="AD19" s="42"/>
      <c r="AE19" s="43"/>
      <c r="AF19" s="52"/>
      <c r="AG19" s="42"/>
      <c r="AH19" s="43"/>
      <c r="AI19" s="107"/>
      <c r="AJ19" s="42"/>
      <c r="AK19" s="43"/>
      <c r="AL19" s="107"/>
      <c r="AM19" s="42"/>
      <c r="AN19" s="43"/>
      <c r="AO19" s="107"/>
      <c r="AP19" s="42"/>
      <c r="AQ19" s="43"/>
      <c r="AR19" s="107"/>
      <c r="AS19" s="42"/>
      <c r="AT19" s="43"/>
      <c r="AU19" s="107"/>
      <c r="AV19" s="42"/>
      <c r="AW19" s="43"/>
      <c r="AX19" s="36" t="str">
        <f t="shared" si="0"/>
        <v/>
      </c>
      <c r="AY19" s="14" t="str">
        <f t="shared" si="1"/>
        <v/>
      </c>
      <c r="AZ19" s="37">
        <f t="shared" si="12"/>
        <v>0</v>
      </c>
      <c r="BA19" s="14">
        <f t="shared" si="13"/>
        <v>0</v>
      </c>
      <c r="BB19" s="38">
        <f t="shared" si="2"/>
        <v>0</v>
      </c>
      <c r="BC19" s="14">
        <f t="shared" si="19"/>
        <v>0</v>
      </c>
      <c r="BD19" s="38">
        <f t="shared" si="14"/>
        <v>0</v>
      </c>
      <c r="BE19" s="14">
        <f t="shared" si="3"/>
        <v>0</v>
      </c>
      <c r="BF19" s="14">
        <f t="shared" si="4"/>
        <v>0</v>
      </c>
      <c r="BG19" s="39">
        <f t="shared" si="15"/>
        <v>0</v>
      </c>
      <c r="BH19" s="14">
        <f t="shared" si="5"/>
        <v>0</v>
      </c>
      <c r="BI19" s="14">
        <f t="shared" si="6"/>
        <v>0</v>
      </c>
      <c r="BJ19" s="14"/>
      <c r="BK19" s="14">
        <f t="shared" si="16"/>
        <v>0</v>
      </c>
      <c r="BL19" s="14">
        <f t="shared" si="17"/>
        <v>0</v>
      </c>
      <c r="BM19" s="14">
        <f t="shared" si="18"/>
        <v>0</v>
      </c>
      <c r="BN19" s="13">
        <f t="shared" si="8"/>
        <v>0</v>
      </c>
      <c r="BP19" s="38">
        <f t="shared" si="9"/>
        <v>0</v>
      </c>
      <c r="BQ19" s="38">
        <f t="shared" si="10"/>
        <v>0</v>
      </c>
      <c r="BR19" s="96"/>
      <c r="BT19" s="6" t="s">
        <v>81</v>
      </c>
      <c r="BU19" s="145"/>
      <c r="BV19" s="4"/>
      <c r="BW19" s="112"/>
      <c r="BX19" s="77"/>
      <c r="BZ19" s="112"/>
      <c r="CA19" s="77"/>
      <c r="CC19" s="112"/>
      <c r="CD19" s="76"/>
      <c r="CE19" s="14"/>
      <c r="CF19" s="113"/>
      <c r="CG19" s="77"/>
      <c r="CI19" s="112"/>
      <c r="CJ19" s="77"/>
      <c r="CL19" s="112"/>
      <c r="CM19" s="77"/>
      <c r="CU19" s="173" t="str">
        <f t="shared" si="11"/>
        <v/>
      </c>
    </row>
    <row r="20" spans="2:99" ht="10.5" customHeight="1">
      <c r="B20" s="102" t="s">
        <v>55</v>
      </c>
      <c r="C20" s="101">
        <f>SUM(D2+D4+D6+D8+D10+D12+D14+D16+D18)</f>
        <v>0</v>
      </c>
      <c r="E20" s="44"/>
      <c r="F20" s="34"/>
      <c r="G20" s="34"/>
      <c r="H20" s="44"/>
      <c r="I20" s="34"/>
      <c r="J20" s="34"/>
      <c r="K20" s="44"/>
      <c r="L20" s="34"/>
      <c r="M20" s="34"/>
      <c r="N20" s="44"/>
      <c r="O20" s="34"/>
      <c r="P20" s="34"/>
      <c r="Q20" s="44"/>
      <c r="R20" s="34"/>
      <c r="S20" s="34"/>
      <c r="T20" s="44"/>
      <c r="U20" s="34"/>
      <c r="V20" s="34"/>
      <c r="W20" s="44"/>
      <c r="X20" s="34"/>
      <c r="Y20" s="34"/>
      <c r="Z20" s="44"/>
      <c r="AA20" s="34"/>
      <c r="AB20" s="34"/>
      <c r="AC20" s="44"/>
      <c r="AD20" s="34"/>
      <c r="AE20" s="34"/>
      <c r="AF20" s="44"/>
      <c r="AG20" s="34"/>
      <c r="AH20" s="34"/>
      <c r="AI20" s="44"/>
      <c r="AJ20" s="34"/>
      <c r="AK20" s="34"/>
      <c r="AL20" s="44"/>
      <c r="AM20" s="34"/>
      <c r="AN20" s="34"/>
      <c r="AO20" s="44"/>
      <c r="AP20" s="34"/>
      <c r="AQ20" s="34"/>
      <c r="AR20" s="44"/>
      <c r="AS20" s="34"/>
      <c r="AT20" s="34"/>
      <c r="AU20" s="44"/>
      <c r="AV20" s="34"/>
      <c r="AW20" s="34"/>
      <c r="AY20" s="45"/>
      <c r="AZ20" s="45">
        <f>SUM(AZ2:AZ19)+SUM(AZ22:AZ27)</f>
        <v>0</v>
      </c>
      <c r="BA20" s="45">
        <f t="shared" ref="BA20:BO20" si="22">SUM(BA2:BA19)+SUM(BA22:BA27)</f>
        <v>0</v>
      </c>
      <c r="BB20" s="45">
        <f t="shared" si="22"/>
        <v>0</v>
      </c>
      <c r="BC20" s="45">
        <f t="shared" si="22"/>
        <v>0</v>
      </c>
      <c r="BD20" s="45">
        <f t="shared" si="22"/>
        <v>0</v>
      </c>
      <c r="BE20" s="45">
        <f t="shared" si="22"/>
        <v>0</v>
      </c>
      <c r="BF20" s="45">
        <f t="shared" si="22"/>
        <v>0</v>
      </c>
      <c r="BG20" s="46">
        <f t="shared" si="22"/>
        <v>0</v>
      </c>
      <c r="BH20" s="45">
        <f t="shared" si="22"/>
        <v>0</v>
      </c>
      <c r="BI20" s="45">
        <f t="shared" si="22"/>
        <v>0</v>
      </c>
      <c r="BJ20" s="45">
        <f t="shared" si="22"/>
        <v>0</v>
      </c>
      <c r="BK20" s="45">
        <f>SUM(BK2:BK19)+SUM(BK22:BK27)</f>
        <v>0</v>
      </c>
      <c r="BL20" s="45">
        <f t="shared" si="22"/>
        <v>0</v>
      </c>
      <c r="BM20" s="45">
        <f t="shared" si="22"/>
        <v>0</v>
      </c>
      <c r="BN20" s="45">
        <f t="shared" si="22"/>
        <v>0</v>
      </c>
      <c r="BO20" s="45">
        <f t="shared" si="22"/>
        <v>0</v>
      </c>
      <c r="BP20" s="45">
        <f>SUM(BP2:BP19)+SUM(BP22:BP27)</f>
        <v>0</v>
      </c>
      <c r="BQ20" s="47">
        <f t="shared" si="10"/>
        <v>0</v>
      </c>
      <c r="BR20" s="96"/>
      <c r="BT20" s="152" t="s">
        <v>82</v>
      </c>
      <c r="BU20" s="139"/>
      <c r="BV20" s="4"/>
      <c r="BW20" s="112"/>
      <c r="BX20" s="77"/>
      <c r="BZ20" s="112"/>
      <c r="CA20" s="77"/>
      <c r="CC20" s="112"/>
      <c r="CD20" s="76"/>
      <c r="CE20" s="14"/>
      <c r="CF20" s="113"/>
      <c r="CG20" s="77"/>
      <c r="CI20" s="112"/>
      <c r="CJ20" s="77"/>
      <c r="CL20" s="112"/>
      <c r="CM20" s="77"/>
      <c r="CU20" s="174"/>
    </row>
    <row r="21" spans="2:99" ht="10.5" customHeight="1">
      <c r="B21" s="48" t="s">
        <v>39</v>
      </c>
      <c r="E21" s="49" t="s">
        <v>16</v>
      </c>
      <c r="F21" s="50" t="s">
        <v>2</v>
      </c>
      <c r="G21" s="50" t="s">
        <v>32</v>
      </c>
      <c r="H21" s="49" t="s">
        <v>16</v>
      </c>
      <c r="I21" s="50"/>
      <c r="J21" s="50"/>
      <c r="K21" s="49" t="s">
        <v>16</v>
      </c>
      <c r="L21" s="50" t="s">
        <v>2</v>
      </c>
      <c r="M21" s="50" t="s">
        <v>32</v>
      </c>
      <c r="N21" s="49" t="s">
        <v>16</v>
      </c>
      <c r="O21" s="50" t="s">
        <v>2</v>
      </c>
      <c r="P21" s="50" t="s">
        <v>32</v>
      </c>
      <c r="Q21" s="49" t="s">
        <v>16</v>
      </c>
      <c r="R21" s="50" t="s">
        <v>2</v>
      </c>
      <c r="S21" s="50" t="s">
        <v>32</v>
      </c>
      <c r="T21" s="49" t="s">
        <v>16</v>
      </c>
      <c r="U21" s="50" t="s">
        <v>2</v>
      </c>
      <c r="V21" s="50" t="s">
        <v>32</v>
      </c>
      <c r="W21" s="49" t="s">
        <v>16</v>
      </c>
      <c r="X21" s="50" t="s">
        <v>2</v>
      </c>
      <c r="Y21" s="50" t="s">
        <v>32</v>
      </c>
      <c r="Z21" s="49" t="s">
        <v>16</v>
      </c>
      <c r="AA21" s="50" t="s">
        <v>2</v>
      </c>
      <c r="AB21" s="50" t="s">
        <v>32</v>
      </c>
      <c r="AC21" s="49" t="s">
        <v>16</v>
      </c>
      <c r="AD21" s="50" t="s">
        <v>2</v>
      </c>
      <c r="AE21" s="50" t="s">
        <v>32</v>
      </c>
      <c r="AF21" s="49" t="s">
        <v>16</v>
      </c>
      <c r="AG21" s="50" t="s">
        <v>2</v>
      </c>
      <c r="AH21" s="50" t="s">
        <v>32</v>
      </c>
      <c r="AI21" s="49" t="s">
        <v>16</v>
      </c>
      <c r="AJ21" s="50" t="s">
        <v>2</v>
      </c>
      <c r="AK21" s="50" t="s">
        <v>32</v>
      </c>
      <c r="AL21" s="49" t="s">
        <v>16</v>
      </c>
      <c r="AM21" s="50" t="s">
        <v>2</v>
      </c>
      <c r="AN21" s="50" t="s">
        <v>32</v>
      </c>
      <c r="AO21" s="49" t="s">
        <v>16</v>
      </c>
      <c r="AP21" s="50" t="s">
        <v>2</v>
      </c>
      <c r="AQ21" s="50" t="s">
        <v>32</v>
      </c>
      <c r="AR21" s="49" t="s">
        <v>16</v>
      </c>
      <c r="AS21" s="50" t="s">
        <v>2</v>
      </c>
      <c r="AT21" s="50" t="s">
        <v>32</v>
      </c>
      <c r="AU21" s="49" t="s">
        <v>16</v>
      </c>
      <c r="AV21" s="50" t="s">
        <v>2</v>
      </c>
      <c r="AW21" s="50" t="s">
        <v>32</v>
      </c>
      <c r="BG21" s="13">
        <f>COUNTIF(E21:AW21,"w")+COUNTIF(E21:AW21,"iw")</f>
        <v>0</v>
      </c>
      <c r="BL21" s="14">
        <f t="shared" ref="BL21:BL27" si="23">COUNTIF(E21:AW21,"*sf*")</f>
        <v>0</v>
      </c>
      <c r="BM21" s="14">
        <f t="shared" ref="BM21:BM27" si="24">COUNTIF(E21:AW21,"sac*")</f>
        <v>0</v>
      </c>
      <c r="BQ21" s="38"/>
      <c r="BR21" s="96"/>
      <c r="BT21" s="152" t="s">
        <v>83</v>
      </c>
      <c r="BU21" s="138"/>
      <c r="BV21" s="4"/>
      <c r="BW21" s="112"/>
      <c r="BX21" s="77"/>
      <c r="BZ21" s="112"/>
      <c r="CA21" s="77"/>
      <c r="CC21" s="112"/>
      <c r="CD21" s="76"/>
      <c r="CE21" s="14"/>
      <c r="CF21" s="113"/>
      <c r="CG21" s="77"/>
      <c r="CI21" s="112"/>
      <c r="CJ21" s="77"/>
      <c r="CL21" s="112"/>
      <c r="CM21" s="77"/>
      <c r="CN21" s="14"/>
      <c r="CU21" s="174"/>
    </row>
    <row r="22" spans="2:99" ht="9.75" customHeight="1">
      <c r="B22" s="135"/>
      <c r="C22" s="51"/>
      <c r="D22" s="51"/>
      <c r="E22" s="40"/>
      <c r="F22" s="34"/>
      <c r="G22" s="35"/>
      <c r="H22" s="40"/>
      <c r="I22" s="34"/>
      <c r="J22" s="35"/>
      <c r="K22" s="40"/>
      <c r="L22" s="34"/>
      <c r="M22" s="35"/>
      <c r="N22" s="40"/>
      <c r="O22" s="34"/>
      <c r="P22" s="35"/>
      <c r="Q22" s="40"/>
      <c r="R22" s="34"/>
      <c r="S22" s="35"/>
      <c r="T22" s="40"/>
      <c r="U22" s="34"/>
      <c r="V22" s="35"/>
      <c r="W22" s="40"/>
      <c r="X22" s="34"/>
      <c r="Y22" s="35"/>
      <c r="Z22" s="40"/>
      <c r="AA22" s="34"/>
      <c r="AB22" s="35"/>
      <c r="AC22" s="40"/>
      <c r="AD22" s="34"/>
      <c r="AE22" s="35"/>
      <c r="AF22" s="40"/>
      <c r="AG22" s="34"/>
      <c r="AH22" s="35"/>
      <c r="AI22" s="119"/>
      <c r="AJ22" s="34"/>
      <c r="AK22" s="35"/>
      <c r="AL22" s="119"/>
      <c r="AM22" s="34"/>
      <c r="AN22" s="35"/>
      <c r="AO22" s="119"/>
      <c r="AP22" s="34"/>
      <c r="AQ22" s="35"/>
      <c r="AR22" s="119"/>
      <c r="AS22" s="34"/>
      <c r="AT22" s="35"/>
      <c r="AU22" s="119"/>
      <c r="AV22" s="34"/>
      <c r="AW22" s="35"/>
      <c r="AX22" s="36" t="str">
        <f t="shared" ref="AX22:AX27" si="25">IF(B22="","",B22)</f>
        <v/>
      </c>
      <c r="AY22" s="14" t="str">
        <f t="shared" ref="AY22:AY27" si="26">IF(ISTEXT(B22),1,"")</f>
        <v/>
      </c>
      <c r="AZ22" s="37">
        <f t="shared" ref="AZ22:AZ27" si="27">COUNTIF(E22:AW22,"*")-COUNTIF(E22:AW22,"bb")-COUNTIF(E22:AW22,"ibb")-COUNTIF(E22:AW22,"hbp")-COUNTIF(E22:AW22,"cs")-COUNTIF(E22:AW22,"po")-COUNTIF(E22:AW22,"sf*")-COUNTIF(E22:AW22,"sac*")-COUNTIF(E22:AW22,"ob")-COUNTIF(E22:AW22,"sb")</f>
        <v>0</v>
      </c>
      <c r="BA22" s="14">
        <f t="shared" ref="BA22:BA27" si="28">COUNT(F22,I22,L22,O22,R22,U22,X22,AA22,AD22,AG22,AJ22,AM22,AP22,AS22, AV22)</f>
        <v>0</v>
      </c>
      <c r="BB22" s="14">
        <f t="shared" ref="BB22:BB27" si="29">COUNTIF(E22:AW22,"1B")+COUNTIF(E22:AW22,"2B")+COUNTIF(E22:AW22,"3B")+COUNTIF(E22:AW22,"hr")+COUNTIF(E22:AW22,"1bsb")+COUNTIF(E22:AW22,"2bsb")</f>
        <v>0</v>
      </c>
      <c r="BC22" s="14">
        <f t="shared" ref="BC22:BC27" si="30">SUM(G22,J22,M22,P22,S22,V22,Y22,AB22,AE22,AH22,AK22,AN22, AQ22, AT22, AW22)</f>
        <v>0</v>
      </c>
      <c r="BD22" s="38">
        <f t="shared" ref="BD22:BD27" si="31">COUNTIF(E22:AW22,"2B")+COUNTIF(E22:AW22,"2Bsb")</f>
        <v>0</v>
      </c>
      <c r="BE22" s="14">
        <f t="shared" ref="BE22:BE27" si="32">COUNTIF(E22:AW22,"3B")</f>
        <v>0</v>
      </c>
      <c r="BF22" s="14">
        <f t="shared" ref="BF22:BF27" si="33">COUNTIF(E22:AW22,"hr")</f>
        <v>0</v>
      </c>
      <c r="BG22" s="39">
        <f t="shared" ref="BG22:BG27" si="34">COUNTIF(E22:AW22,"*bb*")</f>
        <v>0</v>
      </c>
      <c r="BH22" s="14">
        <f t="shared" ref="BH22:BH27" si="35">COUNTIF(E22:AW22,"k")</f>
        <v>0</v>
      </c>
      <c r="BI22" s="14">
        <f t="shared" ref="BI22:BI27" si="36">COUNTIF(E22:AW22,"*sb*")</f>
        <v>0</v>
      </c>
      <c r="BJ22" s="14">
        <f t="shared" ref="BJ22:BJ27" si="37">COUNTIF(E22:AW22,"CS")</f>
        <v>0</v>
      </c>
      <c r="BK22" s="14">
        <f t="shared" ref="BK22:BK27" si="38">COUNTIF(E22:AW22,"hbp")</f>
        <v>0</v>
      </c>
      <c r="BL22" s="14">
        <f t="shared" si="23"/>
        <v>0</v>
      </c>
      <c r="BM22" s="14">
        <f t="shared" si="24"/>
        <v>0</v>
      </c>
      <c r="BN22" s="13">
        <f t="shared" ref="BN22:BN27" si="39">COUNTIF(E22:AW22,"*dp*")-COUNTIF(E22:AW22,"xdp*")</f>
        <v>0</v>
      </c>
      <c r="BP22" s="38">
        <f t="shared" ref="BP22:BP27" si="40">AZ22+BL22+BK22+BG22+BM22</f>
        <v>0</v>
      </c>
      <c r="BQ22" s="38">
        <f t="shared" ref="BQ22:BQ27" si="41">BF22*4+BE22*3+BD22*2+(BB22-SUM(BD22:BF22))</f>
        <v>0</v>
      </c>
      <c r="BR22" s="96" t="str">
        <f t="shared" ref="BR22:BR27" si="42">IF(C22="","",RIGHT(C22,1)*1)</f>
        <v/>
      </c>
      <c r="BT22" s="152" t="s">
        <v>84</v>
      </c>
      <c r="BU22" s="140"/>
      <c r="BV22" s="4"/>
      <c r="CN22" s="14"/>
      <c r="CU22" s="173" t="str">
        <f t="shared" ref="CU22:CU27" si="43">IF(BF22&gt;1,CONCATENATE(B22,BF22),IF(BF22&gt;0,B22,""))</f>
        <v/>
      </c>
    </row>
    <row r="23" spans="2:99" ht="9.75" customHeight="1">
      <c r="B23" s="136"/>
      <c r="C23" s="52"/>
      <c r="D23" s="52"/>
      <c r="E23" s="197"/>
      <c r="F23" s="42"/>
      <c r="G23" s="43"/>
      <c r="H23" s="197"/>
      <c r="I23" s="42"/>
      <c r="J23" s="43"/>
      <c r="K23" s="197"/>
      <c r="L23" s="42"/>
      <c r="M23" s="43"/>
      <c r="N23" s="197"/>
      <c r="O23" s="42"/>
      <c r="P23" s="43"/>
      <c r="Q23" s="197"/>
      <c r="R23" s="42"/>
      <c r="S23" s="43"/>
      <c r="T23" s="197"/>
      <c r="U23" s="42"/>
      <c r="V23" s="43"/>
      <c r="W23" s="197"/>
      <c r="X23" s="42"/>
      <c r="Y23" s="43"/>
      <c r="Z23" s="197"/>
      <c r="AA23" s="42"/>
      <c r="AB23" s="43"/>
      <c r="AC23" s="197"/>
      <c r="AD23" s="42"/>
      <c r="AE23" s="43"/>
      <c r="AF23" s="197"/>
      <c r="AG23" s="42"/>
      <c r="AH23" s="43"/>
      <c r="AI23" s="120"/>
      <c r="AJ23" s="42"/>
      <c r="AK23" s="43"/>
      <c r="AL23" s="120"/>
      <c r="AM23" s="42"/>
      <c r="AN23" s="43"/>
      <c r="AO23" s="120"/>
      <c r="AP23" s="42"/>
      <c r="AQ23" s="43"/>
      <c r="AR23" s="120"/>
      <c r="AS23" s="42"/>
      <c r="AT23" s="43"/>
      <c r="AU23" s="120"/>
      <c r="AV23" s="42"/>
      <c r="AW23" s="43"/>
      <c r="AX23" s="36" t="str">
        <f t="shared" si="25"/>
        <v/>
      </c>
      <c r="AY23" s="14" t="str">
        <f t="shared" si="26"/>
        <v/>
      </c>
      <c r="AZ23" s="37">
        <f t="shared" si="27"/>
        <v>0</v>
      </c>
      <c r="BA23" s="14">
        <f t="shared" si="28"/>
        <v>0</v>
      </c>
      <c r="BB23" s="14">
        <f t="shared" si="29"/>
        <v>0</v>
      </c>
      <c r="BC23" s="14">
        <f t="shared" si="30"/>
        <v>0</v>
      </c>
      <c r="BD23" s="38">
        <f t="shared" si="31"/>
        <v>0</v>
      </c>
      <c r="BE23" s="14">
        <f t="shared" si="32"/>
        <v>0</v>
      </c>
      <c r="BF23" s="14">
        <f t="shared" si="33"/>
        <v>0</v>
      </c>
      <c r="BG23" s="39">
        <f t="shared" si="34"/>
        <v>0</v>
      </c>
      <c r="BH23" s="14">
        <f t="shared" si="35"/>
        <v>0</v>
      </c>
      <c r="BI23" s="14">
        <f t="shared" si="36"/>
        <v>0</v>
      </c>
      <c r="BJ23" s="14">
        <f t="shared" si="37"/>
        <v>0</v>
      </c>
      <c r="BK23" s="14">
        <f t="shared" si="38"/>
        <v>0</v>
      </c>
      <c r="BL23" s="14">
        <f t="shared" si="23"/>
        <v>0</v>
      </c>
      <c r="BM23" s="14">
        <f t="shared" si="24"/>
        <v>0</v>
      </c>
      <c r="BN23" s="13">
        <f t="shared" si="39"/>
        <v>0</v>
      </c>
      <c r="BP23" s="38">
        <f t="shared" si="40"/>
        <v>0</v>
      </c>
      <c r="BQ23" s="38">
        <f t="shared" si="41"/>
        <v>0</v>
      </c>
      <c r="BR23" s="96" t="str">
        <f t="shared" si="42"/>
        <v/>
      </c>
      <c r="BT23" s="152" t="s">
        <v>78</v>
      </c>
      <c r="BU23" s="142"/>
      <c r="BV23" s="4"/>
      <c r="CU23" s="173" t="str">
        <f t="shared" si="43"/>
        <v/>
      </c>
    </row>
    <row r="24" spans="2:99" ht="9.75" customHeight="1">
      <c r="B24" s="135"/>
      <c r="C24" s="53"/>
      <c r="D24" s="54"/>
      <c r="E24" s="198"/>
      <c r="G24" s="55"/>
      <c r="H24" s="198"/>
      <c r="J24" s="55"/>
      <c r="K24" s="198"/>
      <c r="M24" s="55"/>
      <c r="N24" s="198"/>
      <c r="P24" s="55"/>
      <c r="Q24" s="198"/>
      <c r="S24" s="55"/>
      <c r="T24" s="198"/>
      <c r="V24" s="55"/>
      <c r="W24" s="198"/>
      <c r="Y24" s="55"/>
      <c r="Z24" s="198"/>
      <c r="AB24" s="55"/>
      <c r="AC24" s="198"/>
      <c r="AE24" s="55"/>
      <c r="AF24" s="198"/>
      <c r="AH24" s="55"/>
      <c r="AI24" s="121"/>
      <c r="AK24" s="55"/>
      <c r="AL24" s="121"/>
      <c r="AN24" s="55"/>
      <c r="AO24" s="121"/>
      <c r="AQ24" s="55"/>
      <c r="AR24" s="121"/>
      <c r="AT24" s="55"/>
      <c r="AU24" s="121"/>
      <c r="AW24" s="55"/>
      <c r="AX24" s="36" t="str">
        <f t="shared" si="25"/>
        <v/>
      </c>
      <c r="AY24" s="14" t="str">
        <f t="shared" si="26"/>
        <v/>
      </c>
      <c r="AZ24" s="37">
        <f t="shared" si="27"/>
        <v>0</v>
      </c>
      <c r="BA24" s="14">
        <f t="shared" si="28"/>
        <v>0</v>
      </c>
      <c r="BB24" s="14">
        <f t="shared" si="29"/>
        <v>0</v>
      </c>
      <c r="BC24" s="14">
        <f t="shared" si="30"/>
        <v>0</v>
      </c>
      <c r="BD24" s="38">
        <f t="shared" si="31"/>
        <v>0</v>
      </c>
      <c r="BE24" s="14">
        <f t="shared" si="32"/>
        <v>0</v>
      </c>
      <c r="BF24" s="14">
        <f t="shared" si="33"/>
        <v>0</v>
      </c>
      <c r="BG24" s="39">
        <f t="shared" si="34"/>
        <v>0</v>
      </c>
      <c r="BH24" s="14">
        <f t="shared" si="35"/>
        <v>0</v>
      </c>
      <c r="BI24" s="14">
        <f t="shared" si="36"/>
        <v>0</v>
      </c>
      <c r="BJ24" s="14">
        <f t="shared" si="37"/>
        <v>0</v>
      </c>
      <c r="BK24" s="14">
        <f t="shared" si="38"/>
        <v>0</v>
      </c>
      <c r="BL24" s="14">
        <f t="shared" si="23"/>
        <v>0</v>
      </c>
      <c r="BM24" s="14">
        <f t="shared" si="24"/>
        <v>0</v>
      </c>
      <c r="BN24" s="13">
        <f t="shared" si="39"/>
        <v>0</v>
      </c>
      <c r="BP24" s="38">
        <f t="shared" si="40"/>
        <v>0</v>
      </c>
      <c r="BQ24" s="38">
        <f t="shared" si="41"/>
        <v>0</v>
      </c>
      <c r="BR24" s="96" t="str">
        <f t="shared" si="42"/>
        <v/>
      </c>
      <c r="BT24" s="152" t="s">
        <v>79</v>
      </c>
      <c r="BU24" s="153"/>
      <c r="BV24" s="4"/>
      <c r="CU24" s="173" t="str">
        <f t="shared" si="43"/>
        <v/>
      </c>
    </row>
    <row r="25" spans="2:99" ht="9.75" customHeight="1">
      <c r="B25" s="136"/>
      <c r="C25" s="56"/>
      <c r="D25" s="54"/>
      <c r="E25" s="198"/>
      <c r="G25" s="55"/>
      <c r="H25" s="198"/>
      <c r="J25" s="55"/>
      <c r="K25" s="198"/>
      <c r="M25" s="55"/>
      <c r="N25" s="198"/>
      <c r="P25" s="55"/>
      <c r="Q25" s="198"/>
      <c r="S25" s="55"/>
      <c r="T25" s="198"/>
      <c r="V25" s="55"/>
      <c r="W25" s="198"/>
      <c r="Y25" s="55"/>
      <c r="Z25" s="198"/>
      <c r="AB25" s="55"/>
      <c r="AC25" s="198"/>
      <c r="AE25" s="55"/>
      <c r="AF25" s="198"/>
      <c r="AH25" s="55"/>
      <c r="AI25" s="121"/>
      <c r="AK25" s="55"/>
      <c r="AL25" s="121"/>
      <c r="AN25" s="55"/>
      <c r="AO25" s="121"/>
      <c r="AQ25" s="55"/>
      <c r="AR25" s="121"/>
      <c r="AT25" s="55"/>
      <c r="AU25" s="121"/>
      <c r="AW25" s="55"/>
      <c r="AX25" s="36" t="str">
        <f t="shared" si="25"/>
        <v/>
      </c>
      <c r="AY25" s="14" t="str">
        <f t="shared" si="26"/>
        <v/>
      </c>
      <c r="AZ25" s="37">
        <f t="shared" si="27"/>
        <v>0</v>
      </c>
      <c r="BA25" s="14">
        <f t="shared" si="28"/>
        <v>0</v>
      </c>
      <c r="BB25" s="14">
        <f t="shared" si="29"/>
        <v>0</v>
      </c>
      <c r="BC25" s="14">
        <f t="shared" si="30"/>
        <v>0</v>
      </c>
      <c r="BD25" s="38">
        <f t="shared" si="31"/>
        <v>0</v>
      </c>
      <c r="BE25" s="14">
        <f t="shared" si="32"/>
        <v>0</v>
      </c>
      <c r="BF25" s="14">
        <f t="shared" si="33"/>
        <v>0</v>
      </c>
      <c r="BG25" s="39">
        <f t="shared" si="34"/>
        <v>0</v>
      </c>
      <c r="BH25" s="14">
        <f t="shared" si="35"/>
        <v>0</v>
      </c>
      <c r="BI25" s="14">
        <f t="shared" si="36"/>
        <v>0</v>
      </c>
      <c r="BJ25" s="14">
        <f t="shared" si="37"/>
        <v>0</v>
      </c>
      <c r="BK25" s="14">
        <f t="shared" si="38"/>
        <v>0</v>
      </c>
      <c r="BL25" s="14">
        <f t="shared" si="23"/>
        <v>0</v>
      </c>
      <c r="BM25" s="14">
        <f t="shared" si="24"/>
        <v>0</v>
      </c>
      <c r="BN25" s="13">
        <f t="shared" si="39"/>
        <v>0</v>
      </c>
      <c r="BP25" s="38">
        <f t="shared" si="40"/>
        <v>0</v>
      </c>
      <c r="BQ25" s="38">
        <f t="shared" si="41"/>
        <v>0</v>
      </c>
      <c r="BR25" s="96" t="str">
        <f t="shared" si="42"/>
        <v/>
      </c>
      <c r="BU25" s="4"/>
      <c r="BV25" s="4"/>
      <c r="CU25" s="173" t="str">
        <f t="shared" si="43"/>
        <v/>
      </c>
    </row>
    <row r="26" spans="2:99" ht="9.75" customHeight="1">
      <c r="B26" s="135"/>
      <c r="C26" s="51"/>
      <c r="D26" s="51"/>
      <c r="E26" s="40"/>
      <c r="F26" s="34"/>
      <c r="G26" s="35"/>
      <c r="H26" s="40"/>
      <c r="I26" s="34"/>
      <c r="J26" s="35"/>
      <c r="K26" s="40"/>
      <c r="L26" s="34"/>
      <c r="M26" s="35"/>
      <c r="N26" s="40"/>
      <c r="O26" s="34"/>
      <c r="P26" s="35"/>
      <c r="Q26" s="40"/>
      <c r="R26" s="34"/>
      <c r="S26" s="35"/>
      <c r="T26" s="40"/>
      <c r="U26" s="34"/>
      <c r="V26" s="35"/>
      <c r="W26" s="40"/>
      <c r="X26" s="34"/>
      <c r="Y26" s="35"/>
      <c r="Z26" s="40"/>
      <c r="AA26" s="34"/>
      <c r="AB26" s="35"/>
      <c r="AC26" s="40"/>
      <c r="AD26" s="34"/>
      <c r="AE26" s="35"/>
      <c r="AF26" s="40"/>
      <c r="AG26" s="34"/>
      <c r="AH26" s="35"/>
      <c r="AI26" s="119"/>
      <c r="AJ26" s="34"/>
      <c r="AK26" s="35"/>
      <c r="AL26" s="119"/>
      <c r="AM26" s="34"/>
      <c r="AN26" s="35"/>
      <c r="AO26" s="119"/>
      <c r="AP26" s="34"/>
      <c r="AQ26" s="35"/>
      <c r="AR26" s="119"/>
      <c r="AS26" s="34"/>
      <c r="AT26" s="35"/>
      <c r="AU26" s="119"/>
      <c r="AV26" s="34"/>
      <c r="AW26" s="35"/>
      <c r="AX26" s="36" t="str">
        <f t="shared" si="25"/>
        <v/>
      </c>
      <c r="AY26" s="14" t="str">
        <f t="shared" si="26"/>
        <v/>
      </c>
      <c r="AZ26" s="37">
        <f t="shared" si="27"/>
        <v>0</v>
      </c>
      <c r="BA26" s="14">
        <f t="shared" si="28"/>
        <v>0</v>
      </c>
      <c r="BB26" s="14">
        <f t="shared" si="29"/>
        <v>0</v>
      </c>
      <c r="BC26" s="14">
        <f t="shared" si="30"/>
        <v>0</v>
      </c>
      <c r="BD26" s="38">
        <f t="shared" si="31"/>
        <v>0</v>
      </c>
      <c r="BE26" s="14">
        <f t="shared" si="32"/>
        <v>0</v>
      </c>
      <c r="BF26" s="14">
        <f t="shared" si="33"/>
        <v>0</v>
      </c>
      <c r="BG26" s="39">
        <f t="shared" si="34"/>
        <v>0</v>
      </c>
      <c r="BH26" s="14">
        <f t="shared" si="35"/>
        <v>0</v>
      </c>
      <c r="BI26" s="14">
        <f t="shared" si="36"/>
        <v>0</v>
      </c>
      <c r="BJ26" s="14">
        <f t="shared" si="37"/>
        <v>0</v>
      </c>
      <c r="BK26" s="14">
        <f t="shared" si="38"/>
        <v>0</v>
      </c>
      <c r="BL26" s="14">
        <f t="shared" si="23"/>
        <v>0</v>
      </c>
      <c r="BM26" s="14">
        <f t="shared" si="24"/>
        <v>0</v>
      </c>
      <c r="BN26" s="13">
        <f t="shared" si="39"/>
        <v>0</v>
      </c>
      <c r="BP26" s="38">
        <f t="shared" si="40"/>
        <v>0</v>
      </c>
      <c r="BQ26" s="38">
        <f t="shared" si="41"/>
        <v>0</v>
      </c>
      <c r="BR26" s="96" t="str">
        <f t="shared" si="42"/>
        <v/>
      </c>
      <c r="BU26" s="4"/>
      <c r="BV26" s="4"/>
      <c r="CU26" s="173" t="str">
        <f t="shared" si="43"/>
        <v/>
      </c>
    </row>
    <row r="27" spans="2:99" ht="9.75" customHeight="1">
      <c r="B27" s="136"/>
      <c r="C27" s="52"/>
      <c r="D27" s="52"/>
      <c r="E27" s="197"/>
      <c r="F27" s="42"/>
      <c r="G27" s="43"/>
      <c r="H27" s="197"/>
      <c r="I27" s="42"/>
      <c r="J27" s="43"/>
      <c r="K27" s="197"/>
      <c r="L27" s="42"/>
      <c r="M27" s="43"/>
      <c r="N27" s="197"/>
      <c r="O27" s="42"/>
      <c r="P27" s="43"/>
      <c r="Q27" s="197"/>
      <c r="R27" s="42"/>
      <c r="S27" s="43"/>
      <c r="T27" s="197"/>
      <c r="U27" s="42"/>
      <c r="V27" s="43"/>
      <c r="W27" s="197"/>
      <c r="X27" s="42"/>
      <c r="Y27" s="43"/>
      <c r="Z27" s="197"/>
      <c r="AA27" s="42"/>
      <c r="AB27" s="43"/>
      <c r="AC27" s="197"/>
      <c r="AD27" s="42"/>
      <c r="AE27" s="43"/>
      <c r="AF27" s="197"/>
      <c r="AG27" s="42"/>
      <c r="AH27" s="43"/>
      <c r="AI27" s="120"/>
      <c r="AJ27" s="42"/>
      <c r="AK27" s="43"/>
      <c r="AL27" s="120"/>
      <c r="AM27" s="42"/>
      <c r="AN27" s="43"/>
      <c r="AO27" s="120"/>
      <c r="AP27" s="42"/>
      <c r="AQ27" s="43"/>
      <c r="AR27" s="120"/>
      <c r="AS27" s="42"/>
      <c r="AT27" s="43"/>
      <c r="AU27" s="120"/>
      <c r="AV27" s="42"/>
      <c r="AW27" s="43"/>
      <c r="AX27" s="36" t="str">
        <f t="shared" si="25"/>
        <v/>
      </c>
      <c r="AY27" s="14" t="str">
        <f t="shared" si="26"/>
        <v/>
      </c>
      <c r="AZ27" s="37">
        <f t="shared" si="27"/>
        <v>0</v>
      </c>
      <c r="BA27" s="14">
        <f t="shared" si="28"/>
        <v>0</v>
      </c>
      <c r="BB27" s="14">
        <f t="shared" si="29"/>
        <v>0</v>
      </c>
      <c r="BC27" s="14">
        <f t="shared" si="30"/>
        <v>0</v>
      </c>
      <c r="BD27" s="38">
        <f t="shared" si="31"/>
        <v>0</v>
      </c>
      <c r="BE27" s="14">
        <f t="shared" si="32"/>
        <v>0</v>
      </c>
      <c r="BF27" s="14">
        <f t="shared" si="33"/>
        <v>0</v>
      </c>
      <c r="BG27" s="39">
        <f t="shared" si="34"/>
        <v>0</v>
      </c>
      <c r="BH27" s="14">
        <f t="shared" si="35"/>
        <v>0</v>
      </c>
      <c r="BI27" s="14">
        <f t="shared" si="36"/>
        <v>0</v>
      </c>
      <c r="BJ27" s="14">
        <f t="shared" si="37"/>
        <v>0</v>
      </c>
      <c r="BK27" s="14">
        <f t="shared" si="38"/>
        <v>0</v>
      </c>
      <c r="BL27" s="14">
        <f t="shared" si="23"/>
        <v>0</v>
      </c>
      <c r="BM27" s="14">
        <f t="shared" si="24"/>
        <v>0</v>
      </c>
      <c r="BN27" s="13">
        <f t="shared" si="39"/>
        <v>0</v>
      </c>
      <c r="BP27" s="38">
        <f t="shared" si="40"/>
        <v>0</v>
      </c>
      <c r="BQ27" s="38">
        <f t="shared" si="41"/>
        <v>0</v>
      </c>
      <c r="BR27" s="96" t="str">
        <f t="shared" si="42"/>
        <v/>
      </c>
      <c r="BU27" s="4"/>
      <c r="BV27" s="4"/>
      <c r="CU27" s="173" t="str">
        <f t="shared" si="43"/>
        <v/>
      </c>
    </row>
    <row r="28" spans="2:99" ht="8.25" customHeight="1">
      <c r="B28" s="15"/>
      <c r="E28" s="65">
        <f>IF(E1=1,COUNTA(E2:E19,E22:E27))+IF(H1=1,COUNTA(H2:H19,H22:H27)+IF(K1=1,COUNTA(K2:K19,K22:K27),0))</f>
        <v>0</v>
      </c>
      <c r="F28" s="65">
        <f>E30</f>
        <v>0</v>
      </c>
      <c r="G28" s="65">
        <f>IF(E28=0,0,((E28-F28)-3))</f>
        <v>0</v>
      </c>
      <c r="H28" s="65">
        <f>IF(H1=2,COUNTA(H2:H19,H22:H27))+IF(K1=2,COUNTA(K2:K19,K22:K27)+IF(N1=2,COUNTA(N2:N19,N22:N27),0))</f>
        <v>0</v>
      </c>
      <c r="I28" s="65">
        <f>H30</f>
        <v>0</v>
      </c>
      <c r="J28" s="65">
        <f>IF(H28=0,0,((H28-I28)-3))</f>
        <v>0</v>
      </c>
      <c r="K28" s="65">
        <f>IF(K1=3,COUNTA(K2:K19,K22:K27))+IF(N1=3,COUNTA(N2:N19,N22:N27)+IF(Q1=3,COUNTA(Q2:Q19,Q22:Q27),0))</f>
        <v>0</v>
      </c>
      <c r="L28" s="65">
        <f>K30</f>
        <v>0</v>
      </c>
      <c r="M28" s="65">
        <f>IF(K28=0,0,((K28-L28)-3))</f>
        <v>0</v>
      </c>
      <c r="N28" s="65">
        <f>IF(N1=4,COUNTA(N2:N19,N22:N27))+IF(Q1=4,COUNTA(Q2:Q19,Q22:Q27)+IF(T1=4,COUNTA(T2:T19,T22:T27),0))</f>
        <v>0</v>
      </c>
      <c r="O28" s="65">
        <f>N30</f>
        <v>0</v>
      </c>
      <c r="P28" s="65">
        <f>IF(N28=0,0,((N28-O28)-3))</f>
        <v>0</v>
      </c>
      <c r="Q28" s="65">
        <f>IF(Q1=5,COUNTA(Q2:Q19,Q22:Q27))+IF(T1=5,COUNTA(T2:T19,T22:T27)+IF(W1=5,COUNTA(W2:W19,W22:W27),0))</f>
        <v>0</v>
      </c>
      <c r="R28" s="65">
        <f>Q30</f>
        <v>0</v>
      </c>
      <c r="S28" s="65">
        <f>IF(Q28=0,0,((Q28-R28)-3))</f>
        <v>0</v>
      </c>
      <c r="T28" s="65">
        <f>IF(T1=6,COUNTA(T2:T19,T22:T27))+IF(W1=6,COUNTA(W2:W19,W22:W27)+IF(Z1=6,COUNTA(Z2:Z19,Z22:Z27),0))</f>
        <v>0</v>
      </c>
      <c r="U28" s="65">
        <f>T30</f>
        <v>0</v>
      </c>
      <c r="V28" s="65">
        <f>IF(T28=0,0,((T28-U28)-3))</f>
        <v>0</v>
      </c>
      <c r="W28" s="65">
        <f>IF(W1=7,COUNTA(W2:W19,W22:W27))+IF(Z1=7,COUNTA(Z2:Z19,Z22:Z27)+IF(AC1=7,COUNTA(AC2:AC19,AC22:AC27),0))</f>
        <v>0</v>
      </c>
      <c r="X28" s="65">
        <f>W30</f>
        <v>0</v>
      </c>
      <c r="Y28" s="65">
        <f>IF(W28=0,0,((W28-X28)-3))</f>
        <v>0</v>
      </c>
      <c r="Z28" s="65">
        <f>IF(Z1=8,COUNTA(Z2:Z19,Z22:Z27))+IF(AC1=8,COUNTA(AC2:AC19,AC22:AC27)+IF(AF1=8,COUNTA(AF2:AF19,AF22:AF27),0))</f>
        <v>0</v>
      </c>
      <c r="AA28" s="65">
        <f>Z30</f>
        <v>0</v>
      </c>
      <c r="AB28" s="65">
        <f>IF(Z28=0,0,((Z28-AA28)-3))</f>
        <v>0</v>
      </c>
      <c r="AC28" s="65">
        <f>IF(AC1=9,COUNTA(AC2:AC19,AC22:AC27))+IF(AF1=9,COUNTA(AF2:AF19,AF22:AF27)+IF(AI1=9,COUNTA(AI2:AI19,AI22:AI27),0))</f>
        <v>0</v>
      </c>
      <c r="AD28" s="65">
        <f>AC30</f>
        <v>0</v>
      </c>
      <c r="AE28" s="65">
        <f>IF(AC28=0,0,((AC28-AD28)-3))</f>
        <v>0</v>
      </c>
      <c r="AF28" s="65">
        <f>IF(AF1=10,COUNTA(AF2:AF19,AF22:AF27))+IF(AI1=10,COUNTA(AI2:AI19,AI22:AI27)+IF(AL1=10,COUNTA(AL2:AL19,AL22:AL27),0))</f>
        <v>0</v>
      </c>
      <c r="AG28" s="65">
        <f>AF30</f>
        <v>0</v>
      </c>
      <c r="AH28" s="65">
        <f>IF(AF28=0,0,((AF28-AG28)-3))</f>
        <v>0</v>
      </c>
      <c r="AI28" s="65">
        <f>IF(AI1=11,COUNTA(AI2:AI19,AI22:AI27))+IF(AL1=11,COUNTA(AL2:AL19,AL22:AL27)+IF(AO1=11,COUNTA(AO2:AO19,AO22:AO27),0))</f>
        <v>0</v>
      </c>
      <c r="AJ28" s="65">
        <f>AI30</f>
        <v>0</v>
      </c>
      <c r="AK28" s="65">
        <f>IF(AI28=0,0,((AI28-AJ28)-3))</f>
        <v>0</v>
      </c>
      <c r="AL28" s="65">
        <f>IF(AL1=12,COUNTA(AL2:AL19,AL22:AL27))+IF(AO1=12,COUNTA(AO2:AO19,AO22:AO27)+IF(AR1=12,COUNTA(AR2:AR19,AR22:AR27),0))</f>
        <v>0</v>
      </c>
      <c r="AM28" s="65">
        <f>AL30</f>
        <v>0</v>
      </c>
      <c r="AN28" s="65">
        <f>IF(AL28=0,0,((AL28-AM28)-3))</f>
        <v>0</v>
      </c>
      <c r="AO28" s="65">
        <f>IF(AO1=13,COUNTA(AO2:AO19,AO22:AO27))+IF(AR1=13,COUNTA(AR2:AR19,AR22:AR27)+IF(AU1=13,COUNTA(AU2:AU19,AU22:AU27),0))</f>
        <v>0</v>
      </c>
      <c r="AP28" s="65">
        <f>AO30</f>
        <v>0</v>
      </c>
      <c r="AQ28" s="65">
        <f>IF(AO28=0,0,((AO28-AP28)-3))</f>
        <v>0</v>
      </c>
      <c r="AR28" s="65">
        <f>IF(AR1=14,COUNTA(AR2:AR19,AR22:AR27))+IF(AU1=14,COUNTA(AU2:AU19,AU22:AU27),0)</f>
        <v>0</v>
      </c>
      <c r="AS28" s="65">
        <f>AR30</f>
        <v>0</v>
      </c>
      <c r="AT28" s="65">
        <f>IF(AR28=0,0,((AR28-AS28)-3))</f>
        <v>0</v>
      </c>
      <c r="AU28" s="65">
        <f>IF(AU1=15,COUNTA(AU2:AU19,AU22:AU27))</f>
        <v>0</v>
      </c>
      <c r="AV28" s="65">
        <f>AU30</f>
        <v>0</v>
      </c>
      <c r="AW28" s="65">
        <f>IF(AU28=0,0,((AU28-AV28)-3))</f>
        <v>0</v>
      </c>
      <c r="AY28" s="14"/>
      <c r="AZ28" s="37"/>
      <c r="BA28" s="14"/>
      <c r="BB28" s="14"/>
      <c r="BC28" s="14"/>
      <c r="BD28" s="14"/>
      <c r="BE28" s="14"/>
      <c r="BF28" s="14"/>
      <c r="BG28" s="13"/>
      <c r="BH28" s="14"/>
      <c r="BI28" s="14"/>
      <c r="BJ28" s="14"/>
      <c r="BK28" s="14"/>
      <c r="BL28" s="14" t="s">
        <v>64</v>
      </c>
      <c r="BM28" s="14"/>
      <c r="BN28" s="14"/>
      <c r="BP28" s="38"/>
      <c r="BQ28" s="38"/>
      <c r="BR28" s="96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U28" s="174"/>
    </row>
    <row r="29" spans="2:99" ht="10.5" customHeight="1">
      <c r="E29" s="230">
        <v>1</v>
      </c>
      <c r="F29" s="230"/>
      <c r="G29" s="230"/>
      <c r="H29" s="230">
        <v>2</v>
      </c>
      <c r="I29" s="230"/>
      <c r="J29" s="230"/>
      <c r="K29" s="230">
        <v>3</v>
      </c>
      <c r="L29" s="230"/>
      <c r="M29" s="230"/>
      <c r="N29" s="230">
        <v>4</v>
      </c>
      <c r="O29" s="230"/>
      <c r="P29" s="230"/>
      <c r="Q29" s="230">
        <v>5</v>
      </c>
      <c r="R29" s="230"/>
      <c r="S29" s="230"/>
      <c r="T29" s="230">
        <v>6</v>
      </c>
      <c r="U29" s="230"/>
      <c r="V29" s="230"/>
      <c r="W29" s="230">
        <v>7</v>
      </c>
      <c r="X29" s="230"/>
      <c r="Y29" s="230"/>
      <c r="Z29" s="230">
        <v>8</v>
      </c>
      <c r="AA29" s="230"/>
      <c r="AB29" s="230"/>
      <c r="AC29" s="230">
        <v>9</v>
      </c>
      <c r="AD29" s="230"/>
      <c r="AE29" s="230"/>
      <c r="AF29" s="230">
        <v>10</v>
      </c>
      <c r="AG29" s="230"/>
      <c r="AH29" s="230"/>
      <c r="AI29" s="230">
        <v>11</v>
      </c>
      <c r="AJ29" s="230"/>
      <c r="AK29" s="230"/>
      <c r="AL29" s="230">
        <v>12</v>
      </c>
      <c r="AM29" s="230"/>
      <c r="AN29" s="230"/>
      <c r="AO29" s="230">
        <v>13</v>
      </c>
      <c r="AP29" s="230"/>
      <c r="AQ29" s="230"/>
      <c r="AR29" s="230">
        <v>14</v>
      </c>
      <c r="AS29" s="230"/>
      <c r="AT29" s="230"/>
      <c r="AU29" s="230">
        <v>15</v>
      </c>
      <c r="AV29" s="230"/>
      <c r="AW29" s="230"/>
      <c r="AY29" s="230" t="s">
        <v>2</v>
      </c>
      <c r="AZ29" s="230"/>
      <c r="BA29" s="230" t="s">
        <v>3</v>
      </c>
      <c r="BB29" s="230"/>
      <c r="BC29" s="230" t="s">
        <v>15</v>
      </c>
      <c r="BD29" s="230"/>
      <c r="BF29" s="103" t="s">
        <v>40</v>
      </c>
      <c r="BG29" s="57"/>
      <c r="BJ29" s="14"/>
      <c r="BK29" s="14"/>
      <c r="BL29" s="14" t="s">
        <v>65</v>
      </c>
      <c r="BM29" s="14"/>
      <c r="BN29" s="14"/>
      <c r="BR29" s="96"/>
      <c r="CU29" s="174"/>
    </row>
    <row r="30" spans="2:99" ht="15">
      <c r="B30" s="104" t="str">
        <f>'Recap &amp; Stats'!AD3</f>
        <v>Visitor</v>
      </c>
      <c r="C30" s="105"/>
      <c r="D30" s="106"/>
      <c r="E30" s="231">
        <f>IF(E1=1,SUM(F2:F27),0)+IF(H1=1,SUM(I2:I27),0)</f>
        <v>0</v>
      </c>
      <c r="F30" s="232"/>
      <c r="G30" s="233"/>
      <c r="H30" s="231">
        <f>IF(H1=2,SUM(I2:I27),0)+IF(K1=2,SUM(L2:L27),0)+IF(N1=2,SUM(O2:O27),0)</f>
        <v>0</v>
      </c>
      <c r="I30" s="232"/>
      <c r="J30" s="233"/>
      <c r="K30" s="231">
        <f>IF(K1=3,SUM(L2:L27),0)+IF(N1=3,SUM(O2:O27),0)+IF(Q1=3,SUM(R2:R27),0)</f>
        <v>0</v>
      </c>
      <c r="L30" s="232"/>
      <c r="M30" s="233"/>
      <c r="N30" s="231">
        <f>IF(N1=4,SUM(O2:O27),0)+IF(Q1=4,SUM(R2:R27),0)+IF(T1=4,SUM(U2:U27),0)</f>
        <v>0</v>
      </c>
      <c r="O30" s="232"/>
      <c r="P30" s="233"/>
      <c r="Q30" s="231">
        <f>IF(Q1=5,SUM(R2:R27),0)+IF(T1=5,SUM(U2:U27),0)+IF(W1=5,SUM(X2:X27),0)</f>
        <v>0</v>
      </c>
      <c r="R30" s="232"/>
      <c r="S30" s="233"/>
      <c r="T30" s="231">
        <f>IF(T1=6,SUM(U2:U27),0)+IF(W1=6,SUM(X2:X27),0)+IF(Z1=6,SUM(AA2:AA27),0)</f>
        <v>0</v>
      </c>
      <c r="U30" s="232"/>
      <c r="V30" s="233"/>
      <c r="W30" s="231">
        <f>IF(W1=7,SUM(X2:X27),0)+IF(Z1=7,SUM(AA2:AA27),0)+IF(AC1=7,SUM(AD2:AD27),0)</f>
        <v>0</v>
      </c>
      <c r="X30" s="232"/>
      <c r="Y30" s="233"/>
      <c r="Z30" s="231">
        <f>IF(Z1=8,SUM(AA2:AA27),0)+IF(AC1=8,SUM(AD2:AD27),0)+IF(AF1=8,SUM(AG2:AG27),0)</f>
        <v>0</v>
      </c>
      <c r="AA30" s="232"/>
      <c r="AB30" s="233"/>
      <c r="AC30" s="231">
        <f>IF(AC1=9,SUM(AD2:AD27),0)+IF(AF1=9,SUM(AG2:AG27),0)+IF(AI1=9,SUM(AJ2:AJ27),0)</f>
        <v>0</v>
      </c>
      <c r="AD30" s="232"/>
      <c r="AE30" s="233"/>
      <c r="AF30" s="231">
        <f>IF(AF1=10,SUM(AG2:AG27),0)+IF(AI1=10,SUM(AJ2:AJ27),0)+IF(AL1=10,SUM(AM2:AM27),0)</f>
        <v>0</v>
      </c>
      <c r="AG30" s="232"/>
      <c r="AH30" s="233"/>
      <c r="AI30" s="231">
        <f>IF(AI1=11,SUM(AJ2:AJ27),0)+IF(AL1=11,SUM(AM2:AM27),0)+IF(AO1=11,SUM(AP2:AP27),0)</f>
        <v>0</v>
      </c>
      <c r="AJ30" s="232"/>
      <c r="AK30" s="233"/>
      <c r="AL30" s="231">
        <f>IF(AL1=12,SUM(AM2:AM27),0)+IF(AO1=12,SUM(AP2:AP27),0)+IF(AR1=12,SUM(AS2:AS27),0)</f>
        <v>0</v>
      </c>
      <c r="AM30" s="232"/>
      <c r="AN30" s="233"/>
      <c r="AO30" s="231">
        <f>IF(AO1=13,SUM(AP2:AP27),0)+IF(AR1=13,SUM(AS2:AS27),0)+IF(AU1=13,SUM(AV2:AV27),0)</f>
        <v>0</v>
      </c>
      <c r="AP30" s="232"/>
      <c r="AQ30" s="233"/>
      <c r="AR30" s="231">
        <f>IF(AR1=14,SUM(AS2:AS27),0)+IF(AU1=14,SUM(AV2:AV27),0)</f>
        <v>0</v>
      </c>
      <c r="AS30" s="232"/>
      <c r="AT30" s="233"/>
      <c r="AU30" s="231">
        <f>IF(AU1=15,SUM(AV2:AV27),0)</f>
        <v>0</v>
      </c>
      <c r="AV30" s="232"/>
      <c r="AW30" s="233"/>
      <c r="AX30" s="61"/>
      <c r="AY30" s="238">
        <f>SUM(E30:AW30)</f>
        <v>0</v>
      </c>
      <c r="AZ30" s="239"/>
      <c r="BA30" s="238">
        <f>BB20</f>
        <v>0</v>
      </c>
      <c r="BB30" s="239"/>
      <c r="BC30" s="236">
        <f>BO20+CO12</f>
        <v>0</v>
      </c>
      <c r="BD30" s="237"/>
      <c r="BF30" s="14">
        <f>SUM(G28+J28+M28+P28+S28+V28+Y28+AB28+AE28+AH28+AK28+AN28+AQ28+AT28+AW28)</f>
        <v>0</v>
      </c>
      <c r="BG30" s="26"/>
      <c r="BJ30" s="226">
        <f ca="1">RANDBETWEEN(1,6)</f>
        <v>5</v>
      </c>
      <c r="BK30" s="227"/>
      <c r="BL30" s="222">
        <f ca="1">RANDBETWEEN(1,6)</f>
        <v>2</v>
      </c>
      <c r="BM30" s="223"/>
      <c r="BN30" s="147">
        <f ca="1">RANDBETWEEN(1,6)</f>
        <v>2</v>
      </c>
      <c r="BR30" s="96"/>
      <c r="CU30" s="175" t="str">
        <f>SUBSTITUTE(TRIM(CONCATENATE(CU2," ",CU3," ",CU4," ",CU5," ",CU6," ",CU7," ",CU8," ",CU9," ",CU10," ",CU11," ",CU12," ",CU13," ",CU14," ",CU15," ",CU16," ",CU17," ",CU18," ",CU19," ",CU22," ",CU23," ",CU24," ",CU25," ",CU26," ",CU27))," ",",")</f>
        <v/>
      </c>
    </row>
    <row r="31" spans="2:99" ht="15">
      <c r="B31" s="104" t="str">
        <f>'Recap &amp; Stats'!AD5</f>
        <v>Home</v>
      </c>
      <c r="C31" s="105"/>
      <c r="D31" s="106"/>
      <c r="E31" s="231">
        <f>IF(E33=1,SUM(F34:F59),0)+IF(H33=1,SUM(I34:I59),0)</f>
        <v>0</v>
      </c>
      <c r="F31" s="232"/>
      <c r="G31" s="233"/>
      <c r="H31" s="231">
        <f>IF(H33=2,SUM(I34:I59),0)+IF(K33=2,SUM(L34:L59),0)+IF(N33=2,SUM(O34:O59),0)</f>
        <v>0</v>
      </c>
      <c r="I31" s="232"/>
      <c r="J31" s="233"/>
      <c r="K31" s="231">
        <f>IF(K33=3,SUM(L34:L59),0)+IF(N33=3,SUM(O34:O59),0)+IF(Q33=3,SUM(R34:R59),0)</f>
        <v>0</v>
      </c>
      <c r="L31" s="232"/>
      <c r="M31" s="233"/>
      <c r="N31" s="231">
        <f>IF(N33=4,SUM(O34:O59),0)+IF(Q33=4,SUM(R34:R59),0)+IF(T33=4,SUM(U34:U59),0)</f>
        <v>0</v>
      </c>
      <c r="O31" s="232"/>
      <c r="P31" s="233"/>
      <c r="Q31" s="231">
        <f>IF(Q33=5,SUM(R34:R59),0)+IF(T33=5,SUM(U34:U59),0)+IF(W33=5,SUM(X34:X59),0)</f>
        <v>0</v>
      </c>
      <c r="R31" s="232"/>
      <c r="S31" s="233"/>
      <c r="T31" s="231">
        <f>IF(T33=6,SUM(U34:U59),0)+IF(W33=6,SUM(X34:X59),0)+IF(Z33=6,SUM(AA34:AA59),0)</f>
        <v>0</v>
      </c>
      <c r="U31" s="232"/>
      <c r="V31" s="233"/>
      <c r="W31" s="231">
        <f>IF(W33=7,SUM(X34:X59),0)+IF(Z33=7,SUM(AA34:AA59),0)+IF(AC33=7,SUM(AD34:AD59),0)</f>
        <v>0</v>
      </c>
      <c r="X31" s="232"/>
      <c r="Y31" s="233"/>
      <c r="Z31" s="231">
        <f>IF(Z33=8,SUM(AA34:AA59),0)+IF(AC33=8,SUM(AD34:AD59),0)+IF(AF33=8,SUM(AG34:AG59),0)</f>
        <v>0</v>
      </c>
      <c r="AA31" s="232"/>
      <c r="AB31" s="233"/>
      <c r="AC31" s="231">
        <f>IF(AC33=9,SUM(AD34:AD59),0)+IF(AF33=9,SUM(AG34:AG59),0)+IF(AI33=9,SUM(AJ34:AJ59),0)</f>
        <v>0</v>
      </c>
      <c r="AD31" s="232"/>
      <c r="AE31" s="233"/>
      <c r="AF31" s="231">
        <f>IF(AF33=10,SUM(AG34:AG59),0)+IF(AI33=10,SUM(AJ34:AJ59),0)+IF(AL33=10,SUM(AM34:AM59),0)</f>
        <v>0</v>
      </c>
      <c r="AG31" s="232"/>
      <c r="AH31" s="233"/>
      <c r="AI31" s="231">
        <f>IF(AI33=11,SUM(AJ34:AJ59),0)+IF(AL33=11,SUM(AM34:AM59),0)+IF(AO33=11,SUM(AP34:AP59),0)</f>
        <v>0</v>
      </c>
      <c r="AJ31" s="232"/>
      <c r="AK31" s="233"/>
      <c r="AL31" s="231">
        <f>IF(AL33=12,SUM(AM34:AM59),0)+IF(AO33=12,SUM(AP34:AP59),0)+IF(AR33=12,SUM(AS34:AS59),0)</f>
        <v>0</v>
      </c>
      <c r="AM31" s="232"/>
      <c r="AN31" s="233"/>
      <c r="AO31" s="231">
        <f>IF(AO33=13,SUM(AP34:AP59),0)+IF(AR33=13,SUM(AS34:AS59),0)+IF(AU33=13,SUM(AV34:AV59),0)</f>
        <v>0</v>
      </c>
      <c r="AP31" s="232"/>
      <c r="AQ31" s="233"/>
      <c r="AR31" s="231">
        <f>IF(AR33=14,SUM(AS34:AS59),0)+IF(AU33=14,SUM(AV34:AV59),0)</f>
        <v>0</v>
      </c>
      <c r="AS31" s="232"/>
      <c r="AT31" s="233"/>
      <c r="AU31" s="231">
        <f>IF(AU33=15,SUM(AV34:AV59),0)</f>
        <v>0</v>
      </c>
      <c r="AV31" s="232"/>
      <c r="AW31" s="233"/>
      <c r="AX31" s="62"/>
      <c r="AY31" s="231">
        <f>SUM(E31:AW31)</f>
        <v>0</v>
      </c>
      <c r="AZ31" s="233"/>
      <c r="BA31" s="231">
        <f>BB52</f>
        <v>0</v>
      </c>
      <c r="BB31" s="233"/>
      <c r="BC31" s="231">
        <f>BO52+CO44</f>
        <v>0</v>
      </c>
      <c r="BD31" s="233"/>
      <c r="BF31" s="14">
        <f>SUM(G60+J60+M60+P60+S60+V60+Y60+AB60+AE60+AH60+AK60+AN60+AQ60+AT60+AW60)</f>
        <v>0</v>
      </c>
      <c r="BG31" s="14"/>
      <c r="BJ31" s="228"/>
      <c r="BK31" s="229"/>
      <c r="BL31" s="224"/>
      <c r="BM31" s="225"/>
      <c r="BR31" s="96"/>
      <c r="CU31" s="174"/>
    </row>
    <row r="32" spans="2:99" ht="6.75" customHeight="1">
      <c r="K32" s="63"/>
      <c r="Z32" s="63"/>
      <c r="AA32" s="63"/>
      <c r="AB32" s="63"/>
      <c r="BA32" s="14"/>
      <c r="BB32" s="14"/>
      <c r="BC32" s="14"/>
      <c r="BR32" s="96"/>
      <c r="CU32" s="174"/>
    </row>
    <row r="33" spans="2:99" ht="10.5" customHeight="1">
      <c r="B33" s="48" t="str">
        <f>B31</f>
        <v>Home</v>
      </c>
      <c r="C33" s="29" t="s">
        <v>38</v>
      </c>
      <c r="D33" s="29" t="s">
        <v>49</v>
      </c>
      <c r="E33" s="234">
        <v>1</v>
      </c>
      <c r="F33" s="234"/>
      <c r="G33" s="234"/>
      <c r="H33" s="234">
        <v>2</v>
      </c>
      <c r="I33" s="234"/>
      <c r="J33" s="234"/>
      <c r="K33" s="234">
        <v>3</v>
      </c>
      <c r="L33" s="234"/>
      <c r="M33" s="234"/>
      <c r="N33" s="234">
        <v>4</v>
      </c>
      <c r="O33" s="234"/>
      <c r="P33" s="234"/>
      <c r="Q33" s="234">
        <v>5</v>
      </c>
      <c r="R33" s="234"/>
      <c r="S33" s="234"/>
      <c r="T33" s="234">
        <v>6</v>
      </c>
      <c r="U33" s="234"/>
      <c r="V33" s="234"/>
      <c r="W33" s="234">
        <v>7</v>
      </c>
      <c r="X33" s="234"/>
      <c r="Y33" s="234"/>
      <c r="Z33" s="234">
        <v>8</v>
      </c>
      <c r="AA33" s="234"/>
      <c r="AB33" s="234"/>
      <c r="AC33" s="234">
        <v>9</v>
      </c>
      <c r="AD33" s="234"/>
      <c r="AE33" s="234"/>
      <c r="AF33" s="235">
        <v>10</v>
      </c>
      <c r="AG33" s="235"/>
      <c r="AH33" s="235"/>
      <c r="AI33" s="235">
        <v>11</v>
      </c>
      <c r="AJ33" s="235"/>
      <c r="AK33" s="235"/>
      <c r="AL33" s="235">
        <v>12</v>
      </c>
      <c r="AM33" s="235"/>
      <c r="AN33" s="235"/>
      <c r="AO33" s="235">
        <v>13</v>
      </c>
      <c r="AP33" s="235"/>
      <c r="AQ33" s="235"/>
      <c r="AR33" s="235">
        <v>14</v>
      </c>
      <c r="AS33" s="235"/>
      <c r="AT33" s="235"/>
      <c r="AU33" s="235">
        <v>15</v>
      </c>
      <c r="AV33" s="235"/>
      <c r="AW33" s="235"/>
      <c r="AY33" s="22" t="s">
        <v>0</v>
      </c>
      <c r="AZ33" s="23" t="s">
        <v>1</v>
      </c>
      <c r="BA33" s="22" t="s">
        <v>2</v>
      </c>
      <c r="BB33" s="22" t="s">
        <v>3</v>
      </c>
      <c r="BC33" s="22" t="s">
        <v>32</v>
      </c>
      <c r="BD33" s="22" t="s">
        <v>5</v>
      </c>
      <c r="BE33" s="22" t="s">
        <v>6</v>
      </c>
      <c r="BF33" s="22" t="s">
        <v>7</v>
      </c>
      <c r="BG33" s="31" t="s">
        <v>8</v>
      </c>
      <c r="BH33" s="22" t="s">
        <v>9</v>
      </c>
      <c r="BI33" s="22" t="s">
        <v>10</v>
      </c>
      <c r="BJ33" s="22" t="s">
        <v>11</v>
      </c>
      <c r="BK33" s="22" t="s">
        <v>33</v>
      </c>
      <c r="BL33" s="22" t="s">
        <v>12</v>
      </c>
      <c r="BM33" s="22" t="s">
        <v>37</v>
      </c>
      <c r="BN33" s="22" t="s">
        <v>14</v>
      </c>
      <c r="BO33" s="22" t="s">
        <v>15</v>
      </c>
      <c r="BP33" s="23" t="s">
        <v>16</v>
      </c>
      <c r="BQ33" s="22" t="s">
        <v>18</v>
      </c>
      <c r="BR33" s="96"/>
      <c r="BS33" s="24" t="str">
        <f>B31</f>
        <v>Home</v>
      </c>
      <c r="BT33" s="24" t="s">
        <v>50</v>
      </c>
      <c r="BU33" s="24" t="s">
        <v>51</v>
      </c>
      <c r="BV33" s="24"/>
      <c r="BW33" s="23" t="s">
        <v>25</v>
      </c>
      <c r="BX33" s="23" t="s">
        <v>26</v>
      </c>
      <c r="BY33" s="23" t="s">
        <v>0</v>
      </c>
      <c r="BZ33" s="23" t="s">
        <v>22</v>
      </c>
      <c r="CA33" s="23" t="s">
        <v>23</v>
      </c>
      <c r="CB33" s="23" t="s">
        <v>35</v>
      </c>
      <c r="CC33" s="23" t="s">
        <v>36</v>
      </c>
      <c r="CD33" s="124" t="s">
        <v>69</v>
      </c>
      <c r="CE33" s="124" t="s">
        <v>70</v>
      </c>
      <c r="CF33" s="22" t="s">
        <v>3</v>
      </c>
      <c r="CG33" s="22" t="s">
        <v>2</v>
      </c>
      <c r="CH33" s="22" t="s">
        <v>24</v>
      </c>
      <c r="CI33" s="22" t="s">
        <v>7</v>
      </c>
      <c r="CJ33" s="23" t="s">
        <v>8</v>
      </c>
      <c r="CK33" s="23" t="s">
        <v>9</v>
      </c>
      <c r="CL33" s="23" t="s">
        <v>33</v>
      </c>
      <c r="CM33" s="23" t="s">
        <v>31</v>
      </c>
      <c r="CN33" s="23" t="s">
        <v>56</v>
      </c>
      <c r="CO33" s="23" t="s">
        <v>15</v>
      </c>
      <c r="CU33" s="174"/>
    </row>
    <row r="34" spans="2:99" ht="10.5" customHeight="1">
      <c r="B34" s="33"/>
      <c r="C34" s="34"/>
      <c r="D34" s="34"/>
      <c r="E34" s="40"/>
      <c r="F34" s="34"/>
      <c r="G34" s="35"/>
      <c r="H34" s="40"/>
      <c r="I34" s="34"/>
      <c r="J34" s="35"/>
      <c r="K34" s="40"/>
      <c r="L34" s="34"/>
      <c r="M34" s="35"/>
      <c r="N34" s="40"/>
      <c r="O34" s="34"/>
      <c r="P34" s="35"/>
      <c r="Q34" s="40"/>
      <c r="R34" s="34"/>
      <c r="S34" s="35"/>
      <c r="T34" s="40"/>
      <c r="U34" s="34"/>
      <c r="V34" s="35"/>
      <c r="W34" s="40"/>
      <c r="X34" s="34"/>
      <c r="Y34" s="35"/>
      <c r="Z34" s="40"/>
      <c r="AA34" s="34"/>
      <c r="AB34" s="35"/>
      <c r="AC34" s="40"/>
      <c r="AD34" s="34"/>
      <c r="AE34" s="35"/>
      <c r="AF34" s="40"/>
      <c r="AG34" s="34"/>
      <c r="AH34" s="35"/>
      <c r="AI34" s="119"/>
      <c r="AJ34" s="34"/>
      <c r="AK34" s="35"/>
      <c r="AL34" s="119"/>
      <c r="AM34" s="34"/>
      <c r="AN34" s="35"/>
      <c r="AO34" s="119"/>
      <c r="AP34" s="34"/>
      <c r="AQ34" s="35"/>
      <c r="AR34" s="119"/>
      <c r="AS34" s="34"/>
      <c r="AT34" s="35"/>
      <c r="AU34" s="119"/>
      <c r="AV34" s="34"/>
      <c r="AW34" s="35"/>
      <c r="AX34" s="36" t="str">
        <f t="shared" ref="AX34:AX51" si="44">IF(B34="","",B34)</f>
        <v/>
      </c>
      <c r="AY34" s="14" t="str">
        <f t="shared" ref="AY34:AY51" si="45">IF(ISTEXT(B34),1,"")</f>
        <v/>
      </c>
      <c r="AZ34" s="37">
        <f t="shared" ref="AZ34:AZ51" si="46">COUNTIF(E34:AW34,"*")-COUNTIF(E34:AW34,"bb")-COUNTIF(E34:AW34,"ibb")-COUNTIF(E34:AW34,"hbp")-COUNTIF(E34:AW34,"cs")-COUNTIF(E34:AW34,"po")-COUNTIF(E34:AW34,"sf*")-COUNTIF(E34:AW34,"sac*")-COUNTIF(E34:AW34,"ob")-COUNTIF(E34:AW34,"sb")</f>
        <v>0</v>
      </c>
      <c r="BA34" s="14">
        <f t="shared" ref="BA34:BA51" si="47">COUNT(F34,I34,L34,O34,R34,U34,X34,AA34,AD34,AG34,AJ34,AM34,AP34,AS34, AV34)</f>
        <v>0</v>
      </c>
      <c r="BB34" s="38">
        <f t="shared" ref="BB34:BB51" si="48">COUNTIF(E34:AW34,"1B")+COUNTIF(E34:AW34,"2B")+COUNTIF(E34:AW34,"3B")+COUNTIF(E34:AW34,"hr")+COUNTIF(E34:AW34,"1bsb")+COUNTIF(E34:AW34,"2bsb")</f>
        <v>0</v>
      </c>
      <c r="BC34" s="14">
        <f t="shared" ref="BC34:BC51" si="49">SUM(G34,J34,M34,P34,S34,V34,Y34,AB34,AE34,AH34,AK34,AN34, AQ34, AT34, AW34)</f>
        <v>0</v>
      </c>
      <c r="BD34" s="38">
        <f t="shared" ref="BD34:BD51" si="50">COUNTIF(E34:AW34,"2B")+COUNTIF(E34:AW34,"2Bsb")</f>
        <v>0</v>
      </c>
      <c r="BE34" s="14">
        <f t="shared" ref="BE34:BE51" si="51">COUNTIF(E34:AW34,"3B")</f>
        <v>0</v>
      </c>
      <c r="BF34" s="14">
        <f t="shared" ref="BF34:BF51" si="52">COUNTIF(E34:AW34,"hr")</f>
        <v>0</v>
      </c>
      <c r="BG34" s="39">
        <f t="shared" ref="BG34:BG51" si="53">COUNTIF(E34:AW34,"*bb*")</f>
        <v>0</v>
      </c>
      <c r="BH34" s="14">
        <f t="shared" ref="BH34:BH51" si="54">COUNTIF(E34:AW34,"k")</f>
        <v>0</v>
      </c>
      <c r="BI34" s="14">
        <f t="shared" ref="BI34:BI51" si="55">COUNTIF(E34:AW34,"*sb*")</f>
        <v>0</v>
      </c>
      <c r="BJ34" s="14">
        <f t="shared" ref="BJ34:BJ51" si="56">COUNTIF(E34:AW34,"CS")</f>
        <v>0</v>
      </c>
      <c r="BK34" s="14">
        <f t="shared" ref="BK34:BK51" si="57">COUNTIF(E34:AW34,"hbp")</f>
        <v>0</v>
      </c>
      <c r="BL34" s="14">
        <f t="shared" ref="BL34:BL51" si="58">COUNTIF(E34:AW34,"*sf*")</f>
        <v>0</v>
      </c>
      <c r="BM34" s="14">
        <f t="shared" ref="BM34:BM51" si="59">COUNTIF(E34:AW34,"sac*")</f>
        <v>0</v>
      </c>
      <c r="BN34" s="13">
        <f t="shared" ref="BN34:BN51" si="60">COUNTIF(E34:AW34,"*dp*")-COUNTIF(E34:AW34,"xdp*")</f>
        <v>0</v>
      </c>
      <c r="BP34" s="38">
        <f t="shared" ref="BP34:BP51" si="61">AZ34+BL34+BK34+BG34+BM34</f>
        <v>0</v>
      </c>
      <c r="BQ34" s="38">
        <f t="shared" ref="BQ34:BQ52" si="62">BF34*4+BE34*3+BD34*2+(BB34-SUM(BD34:BF34))</f>
        <v>0</v>
      </c>
      <c r="BR34" s="96"/>
      <c r="BV34" s="24"/>
      <c r="BY34" s="14" t="str">
        <f t="shared" ref="BY34:BY43" si="63">IF(ISTEXT(BS34),1,"")</f>
        <v/>
      </c>
      <c r="BZ34" s="14" t="str">
        <f>IF(ISTEXT(BS34),1,"")</f>
        <v/>
      </c>
      <c r="CD34" s="17"/>
      <c r="CE34" s="17"/>
      <c r="CI34" s="13"/>
      <c r="CL34" s="14"/>
      <c r="CN34" s="16"/>
      <c r="CO34" s="14"/>
      <c r="CU34" s="173" t="str">
        <f t="shared" ref="CU34:CU51" si="64">IF(BF34&gt;1,CONCATENATE(B34,BF34),IF(BF34&gt;0,B34,""))</f>
        <v/>
      </c>
    </row>
    <row r="35" spans="2:99" ht="10.5" customHeight="1">
      <c r="B35" s="41"/>
      <c r="C35" s="42"/>
      <c r="D35" s="42"/>
      <c r="E35" s="197"/>
      <c r="F35" s="42"/>
      <c r="G35" s="43"/>
      <c r="H35" s="197"/>
      <c r="I35" s="42"/>
      <c r="J35" s="43"/>
      <c r="K35" s="197"/>
      <c r="L35" s="42"/>
      <c r="M35" s="43"/>
      <c r="N35" s="197"/>
      <c r="O35" s="42"/>
      <c r="P35" s="43"/>
      <c r="Q35" s="197"/>
      <c r="R35" s="42"/>
      <c r="S35" s="43"/>
      <c r="T35" s="197"/>
      <c r="U35" s="42"/>
      <c r="V35" s="43"/>
      <c r="W35" s="197"/>
      <c r="X35" s="42"/>
      <c r="Y35" s="43"/>
      <c r="Z35" s="197"/>
      <c r="AA35" s="42"/>
      <c r="AB35" s="43"/>
      <c r="AC35" s="197"/>
      <c r="AD35" s="42"/>
      <c r="AE35" s="43"/>
      <c r="AF35" s="197"/>
      <c r="AG35" s="42"/>
      <c r="AH35" s="43"/>
      <c r="AI35" s="120"/>
      <c r="AJ35" s="42"/>
      <c r="AK35" s="43"/>
      <c r="AL35" s="120"/>
      <c r="AM35" s="42"/>
      <c r="AN35" s="43"/>
      <c r="AO35" s="120"/>
      <c r="AP35" s="42"/>
      <c r="AQ35" s="43"/>
      <c r="AR35" s="120"/>
      <c r="AS35" s="42"/>
      <c r="AT35" s="43"/>
      <c r="AU35" s="120"/>
      <c r="AV35" s="42"/>
      <c r="AW35" s="43"/>
      <c r="AX35" s="36" t="str">
        <f t="shared" si="44"/>
        <v/>
      </c>
      <c r="AY35" s="14" t="str">
        <f t="shared" si="45"/>
        <v/>
      </c>
      <c r="AZ35" s="37">
        <f t="shared" si="46"/>
        <v>0</v>
      </c>
      <c r="BA35" s="14">
        <f t="shared" si="47"/>
        <v>0</v>
      </c>
      <c r="BB35" s="38">
        <f t="shared" si="48"/>
        <v>0</v>
      </c>
      <c r="BC35" s="14">
        <f t="shared" si="49"/>
        <v>0</v>
      </c>
      <c r="BD35" s="38">
        <f t="shared" si="50"/>
        <v>0</v>
      </c>
      <c r="BE35" s="14">
        <f t="shared" si="51"/>
        <v>0</v>
      </c>
      <c r="BF35" s="14">
        <f t="shared" si="52"/>
        <v>0</v>
      </c>
      <c r="BG35" s="39">
        <f t="shared" si="53"/>
        <v>0</v>
      </c>
      <c r="BH35" s="14">
        <f t="shared" si="54"/>
        <v>0</v>
      </c>
      <c r="BI35" s="14">
        <f t="shared" si="55"/>
        <v>0</v>
      </c>
      <c r="BJ35" s="14">
        <f t="shared" si="56"/>
        <v>0</v>
      </c>
      <c r="BK35" s="14">
        <f t="shared" si="57"/>
        <v>0</v>
      </c>
      <c r="BL35" s="14">
        <f t="shared" si="58"/>
        <v>0</v>
      </c>
      <c r="BM35" s="14">
        <f t="shared" si="59"/>
        <v>0</v>
      </c>
      <c r="BN35" s="13">
        <f t="shared" si="60"/>
        <v>0</v>
      </c>
      <c r="BP35" s="38">
        <f t="shared" si="61"/>
        <v>0</v>
      </c>
      <c r="BQ35" s="38">
        <f t="shared" si="62"/>
        <v>0</v>
      </c>
      <c r="BR35" s="96"/>
      <c r="BV35" s="24"/>
      <c r="BY35" s="14" t="str">
        <f t="shared" si="63"/>
        <v/>
      </c>
      <c r="CD35" s="17"/>
      <c r="CE35" s="17"/>
      <c r="CI35" s="13"/>
      <c r="CL35" s="14"/>
      <c r="CN35" s="16"/>
      <c r="CO35" s="14"/>
      <c r="CU35" s="173" t="str">
        <f t="shared" si="64"/>
        <v/>
      </c>
    </row>
    <row r="36" spans="2:99" ht="10.5" customHeight="1">
      <c r="B36" s="33"/>
      <c r="C36" s="34"/>
      <c r="D36" s="34"/>
      <c r="E36" s="40"/>
      <c r="F36" s="34"/>
      <c r="G36" s="35"/>
      <c r="H36" s="40"/>
      <c r="I36" s="34"/>
      <c r="J36" s="35"/>
      <c r="K36" s="40"/>
      <c r="L36" s="34"/>
      <c r="M36" s="35"/>
      <c r="N36" s="40"/>
      <c r="O36" s="34"/>
      <c r="P36" s="35"/>
      <c r="Q36" s="40"/>
      <c r="R36" s="34"/>
      <c r="S36" s="35"/>
      <c r="T36" s="40"/>
      <c r="U36" s="34"/>
      <c r="V36" s="35"/>
      <c r="W36" s="40"/>
      <c r="X36" s="34"/>
      <c r="Y36" s="35"/>
      <c r="Z36" s="40"/>
      <c r="AA36" s="34"/>
      <c r="AB36" s="35"/>
      <c r="AC36" s="40"/>
      <c r="AD36" s="34"/>
      <c r="AE36" s="35"/>
      <c r="AF36" s="40"/>
      <c r="AG36" s="34"/>
      <c r="AH36" s="35"/>
      <c r="AI36" s="119"/>
      <c r="AJ36" s="34"/>
      <c r="AK36" s="35"/>
      <c r="AL36" s="119"/>
      <c r="AM36" s="34"/>
      <c r="AN36" s="35"/>
      <c r="AO36" s="119"/>
      <c r="AP36" s="34"/>
      <c r="AQ36" s="35"/>
      <c r="AR36" s="119"/>
      <c r="AS36" s="34"/>
      <c r="AT36" s="35"/>
      <c r="AU36" s="119"/>
      <c r="AV36" s="34"/>
      <c r="AW36" s="35"/>
      <c r="AX36" s="36" t="str">
        <f t="shared" si="44"/>
        <v/>
      </c>
      <c r="AY36" s="14" t="str">
        <f t="shared" si="45"/>
        <v/>
      </c>
      <c r="AZ36" s="37">
        <f t="shared" si="46"/>
        <v>0</v>
      </c>
      <c r="BA36" s="14">
        <f t="shared" si="47"/>
        <v>0</v>
      </c>
      <c r="BB36" s="38">
        <f t="shared" si="48"/>
        <v>0</v>
      </c>
      <c r="BC36" s="14">
        <f t="shared" si="49"/>
        <v>0</v>
      </c>
      <c r="BD36" s="38">
        <f t="shared" si="50"/>
        <v>0</v>
      </c>
      <c r="BE36" s="14">
        <f t="shared" si="51"/>
        <v>0</v>
      </c>
      <c r="BF36" s="14">
        <f t="shared" si="52"/>
        <v>0</v>
      </c>
      <c r="BG36" s="39">
        <f t="shared" si="53"/>
        <v>0</v>
      </c>
      <c r="BH36" s="14">
        <f t="shared" si="54"/>
        <v>0</v>
      </c>
      <c r="BI36" s="14">
        <f t="shared" si="55"/>
        <v>0</v>
      </c>
      <c r="BJ36" s="14">
        <f t="shared" si="56"/>
        <v>0</v>
      </c>
      <c r="BK36" s="14">
        <f t="shared" si="57"/>
        <v>0</v>
      </c>
      <c r="BL36" s="14">
        <f t="shared" si="58"/>
        <v>0</v>
      </c>
      <c r="BM36" s="14">
        <f t="shared" si="59"/>
        <v>0</v>
      </c>
      <c r="BN36" s="13">
        <f t="shared" si="60"/>
        <v>0</v>
      </c>
      <c r="BP36" s="38">
        <f t="shared" si="61"/>
        <v>0</v>
      </c>
      <c r="BQ36" s="38">
        <f t="shared" si="62"/>
        <v>0</v>
      </c>
      <c r="BR36" s="96"/>
      <c r="BV36" s="24"/>
      <c r="BY36" s="14" t="str">
        <f t="shared" si="63"/>
        <v/>
      </c>
      <c r="CD36" s="17"/>
      <c r="CE36" s="17"/>
      <c r="CI36" s="13"/>
      <c r="CL36" s="14"/>
      <c r="CN36" s="16"/>
      <c r="CO36" s="14"/>
      <c r="CU36" s="173" t="str">
        <f t="shared" si="64"/>
        <v/>
      </c>
    </row>
    <row r="37" spans="2:99" ht="10.5" customHeight="1">
      <c r="B37" s="41"/>
      <c r="C37" s="42"/>
      <c r="D37" s="42"/>
      <c r="E37" s="197"/>
      <c r="F37" s="42"/>
      <c r="G37" s="43"/>
      <c r="H37" s="197"/>
      <c r="I37" s="42"/>
      <c r="J37" s="43"/>
      <c r="K37" s="197"/>
      <c r="L37" s="42"/>
      <c r="M37" s="43"/>
      <c r="N37" s="197"/>
      <c r="O37" s="42"/>
      <c r="P37" s="43"/>
      <c r="Q37" s="197"/>
      <c r="R37" s="42"/>
      <c r="S37" s="43"/>
      <c r="T37" s="197"/>
      <c r="U37" s="42"/>
      <c r="V37" s="43"/>
      <c r="W37" s="197"/>
      <c r="X37" s="42"/>
      <c r="Y37" s="43"/>
      <c r="Z37" s="197"/>
      <c r="AA37" s="42"/>
      <c r="AB37" s="43"/>
      <c r="AC37" s="197"/>
      <c r="AD37" s="42"/>
      <c r="AE37" s="43"/>
      <c r="AF37" s="197"/>
      <c r="AG37" s="42"/>
      <c r="AH37" s="43"/>
      <c r="AI37" s="120"/>
      <c r="AJ37" s="42"/>
      <c r="AK37" s="43"/>
      <c r="AL37" s="120"/>
      <c r="AM37" s="42"/>
      <c r="AN37" s="43"/>
      <c r="AO37" s="120"/>
      <c r="AP37" s="42"/>
      <c r="AQ37" s="43"/>
      <c r="AR37" s="120"/>
      <c r="AS37" s="42"/>
      <c r="AT37" s="43"/>
      <c r="AU37" s="120"/>
      <c r="AV37" s="42"/>
      <c r="AW37" s="43"/>
      <c r="AX37" s="36" t="str">
        <f t="shared" si="44"/>
        <v/>
      </c>
      <c r="AY37" s="14" t="str">
        <f t="shared" si="45"/>
        <v/>
      </c>
      <c r="AZ37" s="37">
        <f t="shared" si="46"/>
        <v>0</v>
      </c>
      <c r="BA37" s="14">
        <f t="shared" si="47"/>
        <v>0</v>
      </c>
      <c r="BB37" s="38">
        <f t="shared" si="48"/>
        <v>0</v>
      </c>
      <c r="BC37" s="14">
        <f t="shared" si="49"/>
        <v>0</v>
      </c>
      <c r="BD37" s="38">
        <f t="shared" si="50"/>
        <v>0</v>
      </c>
      <c r="BE37" s="14">
        <f t="shared" si="51"/>
        <v>0</v>
      </c>
      <c r="BF37" s="14">
        <f t="shared" si="52"/>
        <v>0</v>
      </c>
      <c r="BG37" s="39">
        <f t="shared" si="53"/>
        <v>0</v>
      </c>
      <c r="BH37" s="14">
        <f t="shared" si="54"/>
        <v>0</v>
      </c>
      <c r="BI37" s="14">
        <f t="shared" si="55"/>
        <v>0</v>
      </c>
      <c r="BJ37" s="14">
        <f t="shared" si="56"/>
        <v>0</v>
      </c>
      <c r="BK37" s="14">
        <f t="shared" si="57"/>
        <v>0</v>
      </c>
      <c r="BL37" s="14">
        <f t="shared" si="58"/>
        <v>0</v>
      </c>
      <c r="BM37" s="14">
        <f t="shared" si="59"/>
        <v>0</v>
      </c>
      <c r="BN37" s="13">
        <f t="shared" si="60"/>
        <v>0</v>
      </c>
      <c r="BP37" s="38">
        <f t="shared" si="61"/>
        <v>0</v>
      </c>
      <c r="BQ37" s="38">
        <f t="shared" si="62"/>
        <v>0</v>
      </c>
      <c r="BR37" s="96"/>
      <c r="BV37" s="24"/>
      <c r="BY37" s="14" t="str">
        <f t="shared" si="63"/>
        <v/>
      </c>
      <c r="CD37" s="17"/>
      <c r="CE37" s="17"/>
      <c r="CI37" s="13"/>
      <c r="CL37" s="14"/>
      <c r="CN37" s="16"/>
      <c r="CO37" s="14"/>
      <c r="CU37" s="173" t="str">
        <f t="shared" si="64"/>
        <v/>
      </c>
    </row>
    <row r="38" spans="2:99" ht="10.5" customHeight="1">
      <c r="B38" s="33"/>
      <c r="C38" s="34"/>
      <c r="D38" s="34"/>
      <c r="E38" s="40"/>
      <c r="F38" s="34"/>
      <c r="G38" s="35"/>
      <c r="H38" s="40"/>
      <c r="I38" s="34"/>
      <c r="J38" s="35"/>
      <c r="K38" s="40"/>
      <c r="L38" s="34"/>
      <c r="M38" s="35"/>
      <c r="N38" s="40"/>
      <c r="O38" s="34"/>
      <c r="P38" s="35"/>
      <c r="Q38" s="40"/>
      <c r="R38" s="34"/>
      <c r="S38" s="35"/>
      <c r="T38" s="40"/>
      <c r="U38" s="34"/>
      <c r="V38" s="35"/>
      <c r="W38" s="40"/>
      <c r="X38" s="34"/>
      <c r="Y38" s="35"/>
      <c r="Z38" s="40"/>
      <c r="AA38" s="34"/>
      <c r="AB38" s="35"/>
      <c r="AC38" s="40"/>
      <c r="AD38" s="34"/>
      <c r="AE38" s="35"/>
      <c r="AF38" s="40"/>
      <c r="AG38" s="34"/>
      <c r="AH38" s="35"/>
      <c r="AI38" s="119"/>
      <c r="AJ38" s="34"/>
      <c r="AK38" s="35"/>
      <c r="AL38" s="119"/>
      <c r="AM38" s="34"/>
      <c r="AN38" s="35"/>
      <c r="AO38" s="119"/>
      <c r="AP38" s="34"/>
      <c r="AQ38" s="35"/>
      <c r="AR38" s="119"/>
      <c r="AS38" s="34"/>
      <c r="AT38" s="35"/>
      <c r="AU38" s="119"/>
      <c r="AV38" s="34"/>
      <c r="AW38" s="35"/>
      <c r="AX38" s="36" t="str">
        <f t="shared" si="44"/>
        <v/>
      </c>
      <c r="AY38" s="14" t="str">
        <f t="shared" si="45"/>
        <v/>
      </c>
      <c r="AZ38" s="37">
        <f t="shared" si="46"/>
        <v>0</v>
      </c>
      <c r="BA38" s="14">
        <f t="shared" si="47"/>
        <v>0</v>
      </c>
      <c r="BB38" s="38">
        <f t="shared" si="48"/>
        <v>0</v>
      </c>
      <c r="BC38" s="14">
        <f t="shared" si="49"/>
        <v>0</v>
      </c>
      <c r="BD38" s="38">
        <f t="shared" si="50"/>
        <v>0</v>
      </c>
      <c r="BE38" s="14">
        <f t="shared" si="51"/>
        <v>0</v>
      </c>
      <c r="BF38" s="14">
        <f t="shared" si="52"/>
        <v>0</v>
      </c>
      <c r="BG38" s="39">
        <f t="shared" si="53"/>
        <v>0</v>
      </c>
      <c r="BH38" s="14">
        <f t="shared" si="54"/>
        <v>0</v>
      </c>
      <c r="BI38" s="14">
        <f t="shared" si="55"/>
        <v>0</v>
      </c>
      <c r="BJ38" s="14">
        <f t="shared" si="56"/>
        <v>0</v>
      </c>
      <c r="BK38" s="14">
        <f t="shared" si="57"/>
        <v>0</v>
      </c>
      <c r="BL38" s="14">
        <f t="shared" si="58"/>
        <v>0</v>
      </c>
      <c r="BM38" s="14">
        <f t="shared" si="59"/>
        <v>0</v>
      </c>
      <c r="BN38" s="13">
        <f t="shared" si="60"/>
        <v>0</v>
      </c>
      <c r="BP38" s="38">
        <f t="shared" si="61"/>
        <v>0</v>
      </c>
      <c r="BQ38" s="38">
        <f t="shared" si="62"/>
        <v>0</v>
      </c>
      <c r="BR38" s="96"/>
      <c r="BV38" s="24"/>
      <c r="BY38" s="14" t="str">
        <f t="shared" si="63"/>
        <v/>
      </c>
      <c r="CD38" s="17"/>
      <c r="CE38" s="17"/>
      <c r="CI38" s="13"/>
      <c r="CL38" s="14"/>
      <c r="CN38" s="16"/>
      <c r="CO38" s="14"/>
      <c r="CU38" s="173" t="str">
        <f t="shared" si="64"/>
        <v/>
      </c>
    </row>
    <row r="39" spans="2:99" ht="10.5" customHeight="1">
      <c r="B39" s="41"/>
      <c r="C39" s="42"/>
      <c r="D39" s="42"/>
      <c r="E39" s="197"/>
      <c r="F39" s="42"/>
      <c r="G39" s="43"/>
      <c r="H39" s="197"/>
      <c r="I39" s="42"/>
      <c r="J39" s="43"/>
      <c r="K39" s="197"/>
      <c r="L39" s="42"/>
      <c r="M39" s="43"/>
      <c r="N39" s="197"/>
      <c r="O39" s="42"/>
      <c r="P39" s="43"/>
      <c r="Q39" s="197"/>
      <c r="R39" s="42"/>
      <c r="S39" s="43"/>
      <c r="T39" s="197"/>
      <c r="U39" s="42"/>
      <c r="V39" s="43"/>
      <c r="W39" s="197"/>
      <c r="X39" s="42"/>
      <c r="Y39" s="43"/>
      <c r="Z39" s="197"/>
      <c r="AA39" s="42"/>
      <c r="AB39" s="43"/>
      <c r="AC39" s="197"/>
      <c r="AD39" s="42"/>
      <c r="AE39" s="43"/>
      <c r="AF39" s="197"/>
      <c r="AG39" s="42"/>
      <c r="AH39" s="43"/>
      <c r="AI39" s="120"/>
      <c r="AJ39" s="42"/>
      <c r="AK39" s="43"/>
      <c r="AL39" s="120"/>
      <c r="AM39" s="42"/>
      <c r="AN39" s="43"/>
      <c r="AO39" s="120"/>
      <c r="AP39" s="42"/>
      <c r="AQ39" s="43"/>
      <c r="AR39" s="120"/>
      <c r="AS39" s="42"/>
      <c r="AT39" s="43"/>
      <c r="AU39" s="120"/>
      <c r="AV39" s="42"/>
      <c r="AW39" s="43"/>
      <c r="AX39" s="36" t="str">
        <f t="shared" si="44"/>
        <v/>
      </c>
      <c r="AY39" s="14" t="str">
        <f t="shared" si="45"/>
        <v/>
      </c>
      <c r="AZ39" s="37">
        <f t="shared" si="46"/>
        <v>0</v>
      </c>
      <c r="BA39" s="14">
        <f t="shared" si="47"/>
        <v>0</v>
      </c>
      <c r="BB39" s="38">
        <f t="shared" si="48"/>
        <v>0</v>
      </c>
      <c r="BC39" s="14">
        <f t="shared" si="49"/>
        <v>0</v>
      </c>
      <c r="BD39" s="38">
        <f t="shared" si="50"/>
        <v>0</v>
      </c>
      <c r="BE39" s="14">
        <f t="shared" si="51"/>
        <v>0</v>
      </c>
      <c r="BF39" s="14">
        <f t="shared" si="52"/>
        <v>0</v>
      </c>
      <c r="BG39" s="39">
        <f t="shared" si="53"/>
        <v>0</v>
      </c>
      <c r="BH39" s="14">
        <f t="shared" si="54"/>
        <v>0</v>
      </c>
      <c r="BI39" s="14">
        <f t="shared" si="55"/>
        <v>0</v>
      </c>
      <c r="BJ39" s="14">
        <f t="shared" si="56"/>
        <v>0</v>
      </c>
      <c r="BK39" s="14">
        <f t="shared" si="57"/>
        <v>0</v>
      </c>
      <c r="BL39" s="14">
        <f t="shared" si="58"/>
        <v>0</v>
      </c>
      <c r="BM39" s="14">
        <f t="shared" si="59"/>
        <v>0</v>
      </c>
      <c r="BN39" s="13">
        <f t="shared" si="60"/>
        <v>0</v>
      </c>
      <c r="BP39" s="38">
        <f t="shared" si="61"/>
        <v>0</v>
      </c>
      <c r="BQ39" s="38">
        <f t="shared" si="62"/>
        <v>0</v>
      </c>
      <c r="BR39" s="96"/>
      <c r="BV39" s="24"/>
      <c r="BY39" s="14" t="str">
        <f t="shared" si="63"/>
        <v/>
      </c>
      <c r="CD39" s="17"/>
      <c r="CE39" s="17"/>
      <c r="CI39" s="13"/>
      <c r="CL39" s="14"/>
      <c r="CN39" s="16"/>
      <c r="CO39" s="14"/>
      <c r="CU39" s="173" t="str">
        <f t="shared" si="64"/>
        <v/>
      </c>
    </row>
    <row r="40" spans="2:99" ht="10.5" customHeight="1">
      <c r="B40" s="33"/>
      <c r="C40" s="34"/>
      <c r="D40" s="34"/>
      <c r="E40" s="40"/>
      <c r="F40" s="34"/>
      <c r="G40" s="35"/>
      <c r="H40" s="40"/>
      <c r="I40" s="34"/>
      <c r="J40" s="35"/>
      <c r="K40" s="40"/>
      <c r="L40" s="34"/>
      <c r="M40" s="35"/>
      <c r="N40" s="40"/>
      <c r="O40" s="34"/>
      <c r="P40" s="35"/>
      <c r="Q40" s="40"/>
      <c r="R40" s="34"/>
      <c r="S40" s="35"/>
      <c r="T40" s="40"/>
      <c r="U40" s="34"/>
      <c r="V40" s="35"/>
      <c r="W40" s="40"/>
      <c r="X40" s="34"/>
      <c r="Y40" s="35"/>
      <c r="Z40" s="40"/>
      <c r="AA40" s="34"/>
      <c r="AB40" s="35"/>
      <c r="AC40" s="40"/>
      <c r="AD40" s="34"/>
      <c r="AE40" s="35"/>
      <c r="AF40" s="40"/>
      <c r="AG40" s="34"/>
      <c r="AH40" s="35"/>
      <c r="AI40" s="119"/>
      <c r="AJ40" s="34"/>
      <c r="AK40" s="35"/>
      <c r="AL40" s="119"/>
      <c r="AM40" s="34"/>
      <c r="AN40" s="35"/>
      <c r="AO40" s="119"/>
      <c r="AP40" s="34"/>
      <c r="AQ40" s="35"/>
      <c r="AR40" s="119"/>
      <c r="AS40" s="34"/>
      <c r="AT40" s="35"/>
      <c r="AU40" s="119"/>
      <c r="AV40" s="34"/>
      <c r="AW40" s="35"/>
      <c r="AX40" s="36" t="str">
        <f t="shared" si="44"/>
        <v/>
      </c>
      <c r="AY40" s="14" t="str">
        <f t="shared" si="45"/>
        <v/>
      </c>
      <c r="AZ40" s="37">
        <f t="shared" si="46"/>
        <v>0</v>
      </c>
      <c r="BA40" s="14">
        <f t="shared" si="47"/>
        <v>0</v>
      </c>
      <c r="BB40" s="38">
        <f t="shared" si="48"/>
        <v>0</v>
      </c>
      <c r="BC40" s="14">
        <f t="shared" si="49"/>
        <v>0</v>
      </c>
      <c r="BD40" s="38">
        <f t="shared" si="50"/>
        <v>0</v>
      </c>
      <c r="BE40" s="14">
        <f t="shared" si="51"/>
        <v>0</v>
      </c>
      <c r="BF40" s="14">
        <f t="shared" si="52"/>
        <v>0</v>
      </c>
      <c r="BG40" s="39">
        <f t="shared" si="53"/>
        <v>0</v>
      </c>
      <c r="BH40" s="14">
        <f t="shared" si="54"/>
        <v>0</v>
      </c>
      <c r="BI40" s="14">
        <f t="shared" si="55"/>
        <v>0</v>
      </c>
      <c r="BJ40" s="14">
        <f t="shared" si="56"/>
        <v>0</v>
      </c>
      <c r="BK40" s="14">
        <f t="shared" si="57"/>
        <v>0</v>
      </c>
      <c r="BL40" s="14">
        <f t="shared" si="58"/>
        <v>0</v>
      </c>
      <c r="BM40" s="14">
        <f t="shared" si="59"/>
        <v>0</v>
      </c>
      <c r="BN40" s="13">
        <f t="shared" si="60"/>
        <v>0</v>
      </c>
      <c r="BP40" s="38">
        <f t="shared" si="61"/>
        <v>0</v>
      </c>
      <c r="BQ40" s="38">
        <f t="shared" si="62"/>
        <v>0</v>
      </c>
      <c r="BR40" s="96"/>
      <c r="BV40" s="24"/>
      <c r="BY40" s="14" t="str">
        <f t="shared" si="63"/>
        <v/>
      </c>
      <c r="CD40" s="17"/>
      <c r="CE40" s="17"/>
      <c r="CI40" s="13"/>
      <c r="CL40" s="14"/>
      <c r="CN40" s="16"/>
      <c r="CO40" s="14"/>
      <c r="CU40" s="173" t="str">
        <f t="shared" si="64"/>
        <v/>
      </c>
    </row>
    <row r="41" spans="2:99" ht="10.5" customHeight="1">
      <c r="B41" s="41"/>
      <c r="C41" s="42"/>
      <c r="D41" s="42"/>
      <c r="E41" s="197"/>
      <c r="F41" s="42"/>
      <c r="G41" s="43"/>
      <c r="H41" s="197"/>
      <c r="I41" s="42"/>
      <c r="J41" s="43"/>
      <c r="K41" s="197"/>
      <c r="L41" s="42"/>
      <c r="M41" s="43"/>
      <c r="N41" s="197"/>
      <c r="O41" s="42"/>
      <c r="P41" s="43"/>
      <c r="Q41" s="197"/>
      <c r="R41" s="42"/>
      <c r="S41" s="43"/>
      <c r="T41" s="197"/>
      <c r="U41" s="42"/>
      <c r="V41" s="43"/>
      <c r="W41" s="197"/>
      <c r="X41" s="42"/>
      <c r="Y41" s="43"/>
      <c r="Z41" s="197"/>
      <c r="AA41" s="42"/>
      <c r="AB41" s="43"/>
      <c r="AC41" s="197"/>
      <c r="AD41" s="42"/>
      <c r="AE41" s="43"/>
      <c r="AF41" s="197"/>
      <c r="AG41" s="42"/>
      <c r="AH41" s="43"/>
      <c r="AI41" s="120"/>
      <c r="AJ41" s="42"/>
      <c r="AK41" s="43"/>
      <c r="AL41" s="120"/>
      <c r="AM41" s="42"/>
      <c r="AN41" s="43"/>
      <c r="AO41" s="120"/>
      <c r="AP41" s="42"/>
      <c r="AQ41" s="43"/>
      <c r="AR41" s="120"/>
      <c r="AS41" s="42"/>
      <c r="AT41" s="43"/>
      <c r="AU41" s="120"/>
      <c r="AV41" s="42"/>
      <c r="AW41" s="43"/>
      <c r="AX41" s="36" t="str">
        <f t="shared" si="44"/>
        <v/>
      </c>
      <c r="AY41" s="14" t="str">
        <f t="shared" si="45"/>
        <v/>
      </c>
      <c r="AZ41" s="37">
        <f t="shared" si="46"/>
        <v>0</v>
      </c>
      <c r="BA41" s="14">
        <f t="shared" si="47"/>
        <v>0</v>
      </c>
      <c r="BB41" s="38">
        <f t="shared" si="48"/>
        <v>0</v>
      </c>
      <c r="BC41" s="14">
        <f t="shared" si="49"/>
        <v>0</v>
      </c>
      <c r="BD41" s="38">
        <f t="shared" si="50"/>
        <v>0</v>
      </c>
      <c r="BE41" s="14">
        <f t="shared" si="51"/>
        <v>0</v>
      </c>
      <c r="BF41" s="14">
        <f t="shared" si="52"/>
        <v>0</v>
      </c>
      <c r="BG41" s="39">
        <f t="shared" si="53"/>
        <v>0</v>
      </c>
      <c r="BH41" s="14">
        <f t="shared" si="54"/>
        <v>0</v>
      </c>
      <c r="BI41" s="14">
        <f t="shared" si="55"/>
        <v>0</v>
      </c>
      <c r="BJ41" s="14">
        <f t="shared" si="56"/>
        <v>0</v>
      </c>
      <c r="BK41" s="14">
        <f t="shared" si="57"/>
        <v>0</v>
      </c>
      <c r="BL41" s="14">
        <f t="shared" si="58"/>
        <v>0</v>
      </c>
      <c r="BM41" s="14">
        <f t="shared" si="59"/>
        <v>0</v>
      </c>
      <c r="BN41" s="13">
        <f t="shared" si="60"/>
        <v>0</v>
      </c>
      <c r="BP41" s="38">
        <f t="shared" si="61"/>
        <v>0</v>
      </c>
      <c r="BQ41" s="38">
        <f t="shared" si="62"/>
        <v>0</v>
      </c>
      <c r="BR41" s="96"/>
      <c r="BV41" s="24"/>
      <c r="BY41" s="14" t="str">
        <f t="shared" si="63"/>
        <v/>
      </c>
      <c r="CD41" s="17"/>
      <c r="CE41" s="17"/>
      <c r="CI41" s="13"/>
      <c r="CL41" s="14"/>
      <c r="CN41" s="16"/>
      <c r="CO41" s="14"/>
      <c r="CU41" s="173" t="str">
        <f t="shared" si="64"/>
        <v/>
      </c>
    </row>
    <row r="42" spans="2:99" ht="10.5" customHeight="1">
      <c r="B42" s="33"/>
      <c r="E42" s="40"/>
      <c r="F42" s="34"/>
      <c r="G42" s="35"/>
      <c r="H42" s="40"/>
      <c r="I42" s="34"/>
      <c r="J42" s="35"/>
      <c r="K42" s="40"/>
      <c r="L42" s="34"/>
      <c r="M42" s="35"/>
      <c r="N42" s="40"/>
      <c r="O42" s="34"/>
      <c r="P42" s="35"/>
      <c r="Q42" s="40"/>
      <c r="R42" s="34"/>
      <c r="S42" s="35"/>
      <c r="T42" s="40"/>
      <c r="U42" s="34"/>
      <c r="V42" s="35"/>
      <c r="W42" s="40"/>
      <c r="X42" s="34"/>
      <c r="Y42" s="35"/>
      <c r="Z42" s="40"/>
      <c r="AA42" s="34"/>
      <c r="AB42" s="35"/>
      <c r="AC42" s="40"/>
      <c r="AD42" s="34"/>
      <c r="AE42" s="35"/>
      <c r="AF42" s="40"/>
      <c r="AG42" s="34"/>
      <c r="AH42" s="35"/>
      <c r="AI42" s="119"/>
      <c r="AJ42" s="34"/>
      <c r="AK42" s="35"/>
      <c r="AL42" s="119"/>
      <c r="AM42" s="34"/>
      <c r="AN42" s="35"/>
      <c r="AO42" s="119"/>
      <c r="AP42" s="34"/>
      <c r="AQ42" s="35"/>
      <c r="AR42" s="119"/>
      <c r="AS42" s="34"/>
      <c r="AT42" s="35"/>
      <c r="AU42" s="119"/>
      <c r="AV42" s="34"/>
      <c r="AW42" s="35"/>
      <c r="AX42" s="36" t="str">
        <f t="shared" si="44"/>
        <v/>
      </c>
      <c r="AY42" s="14" t="str">
        <f t="shared" si="45"/>
        <v/>
      </c>
      <c r="AZ42" s="37">
        <f t="shared" si="46"/>
        <v>0</v>
      </c>
      <c r="BA42" s="14">
        <f t="shared" si="47"/>
        <v>0</v>
      </c>
      <c r="BB42" s="38">
        <f t="shared" si="48"/>
        <v>0</v>
      </c>
      <c r="BC42" s="14">
        <f t="shared" si="49"/>
        <v>0</v>
      </c>
      <c r="BD42" s="38">
        <f t="shared" si="50"/>
        <v>0</v>
      </c>
      <c r="BE42" s="14">
        <f t="shared" si="51"/>
        <v>0</v>
      </c>
      <c r="BF42" s="14">
        <f t="shared" si="52"/>
        <v>0</v>
      </c>
      <c r="BG42" s="39">
        <f t="shared" si="53"/>
        <v>0</v>
      </c>
      <c r="BH42" s="14">
        <f t="shared" si="54"/>
        <v>0</v>
      </c>
      <c r="BI42" s="14">
        <f t="shared" si="55"/>
        <v>0</v>
      </c>
      <c r="BJ42" s="14">
        <f t="shared" si="56"/>
        <v>0</v>
      </c>
      <c r="BK42" s="14">
        <f t="shared" si="57"/>
        <v>0</v>
      </c>
      <c r="BL42" s="14">
        <f t="shared" si="58"/>
        <v>0</v>
      </c>
      <c r="BM42" s="14">
        <f t="shared" si="59"/>
        <v>0</v>
      </c>
      <c r="BN42" s="13">
        <f t="shared" si="60"/>
        <v>0</v>
      </c>
      <c r="BO42" s="14">
        <v>0</v>
      </c>
      <c r="BP42" s="38">
        <f t="shared" si="61"/>
        <v>0</v>
      </c>
      <c r="BQ42" s="38">
        <f t="shared" si="62"/>
        <v>0</v>
      </c>
      <c r="BR42" s="96"/>
      <c r="BV42" s="24"/>
      <c r="BY42" s="14" t="str">
        <f t="shared" si="63"/>
        <v/>
      </c>
      <c r="CD42" s="17"/>
      <c r="CE42" s="17"/>
      <c r="CI42" s="13"/>
      <c r="CL42" s="14"/>
      <c r="CN42" s="16"/>
      <c r="CO42" s="14"/>
      <c r="CU42" s="173" t="str">
        <f t="shared" si="64"/>
        <v/>
      </c>
    </row>
    <row r="43" spans="2:99" ht="10.5" customHeight="1">
      <c r="B43" s="41"/>
      <c r="C43" s="42"/>
      <c r="D43" s="42"/>
      <c r="E43" s="197"/>
      <c r="F43" s="42"/>
      <c r="G43" s="43"/>
      <c r="H43" s="197"/>
      <c r="I43" s="42"/>
      <c r="J43" s="43"/>
      <c r="K43" s="197"/>
      <c r="L43" s="42"/>
      <c r="M43" s="43"/>
      <c r="N43" s="197"/>
      <c r="O43" s="42"/>
      <c r="P43" s="43"/>
      <c r="Q43" s="197"/>
      <c r="R43" s="42"/>
      <c r="S43" s="43"/>
      <c r="T43" s="197"/>
      <c r="U43" s="42"/>
      <c r="V43" s="43"/>
      <c r="W43" s="197"/>
      <c r="X43" s="42"/>
      <c r="Y43" s="43"/>
      <c r="Z43" s="197"/>
      <c r="AA43" s="42"/>
      <c r="AB43" s="43"/>
      <c r="AC43" s="197"/>
      <c r="AD43" s="42"/>
      <c r="AE43" s="43"/>
      <c r="AF43" s="197"/>
      <c r="AG43" s="42"/>
      <c r="AH43" s="43"/>
      <c r="AI43" s="120"/>
      <c r="AJ43" s="42"/>
      <c r="AK43" s="43"/>
      <c r="AL43" s="120"/>
      <c r="AM43" s="42"/>
      <c r="AN43" s="43"/>
      <c r="AO43" s="120"/>
      <c r="AP43" s="42"/>
      <c r="AQ43" s="43"/>
      <c r="AR43" s="120"/>
      <c r="AS43" s="42"/>
      <c r="AT43" s="43"/>
      <c r="AU43" s="120"/>
      <c r="AV43" s="42"/>
      <c r="AW43" s="43"/>
      <c r="AX43" s="36" t="str">
        <f t="shared" si="44"/>
        <v/>
      </c>
      <c r="AY43" s="14" t="str">
        <f t="shared" si="45"/>
        <v/>
      </c>
      <c r="AZ43" s="37">
        <f t="shared" si="46"/>
        <v>0</v>
      </c>
      <c r="BA43" s="14">
        <f t="shared" si="47"/>
        <v>0</v>
      </c>
      <c r="BB43" s="38">
        <f t="shared" si="48"/>
        <v>0</v>
      </c>
      <c r="BC43" s="14">
        <f t="shared" si="49"/>
        <v>0</v>
      </c>
      <c r="BD43" s="38">
        <f t="shared" si="50"/>
        <v>0</v>
      </c>
      <c r="BE43" s="14">
        <f t="shared" si="51"/>
        <v>0</v>
      </c>
      <c r="BF43" s="14">
        <f t="shared" si="52"/>
        <v>0</v>
      </c>
      <c r="BG43" s="39">
        <f t="shared" si="53"/>
        <v>0</v>
      </c>
      <c r="BH43" s="14">
        <f t="shared" si="54"/>
        <v>0</v>
      </c>
      <c r="BI43" s="14">
        <f t="shared" si="55"/>
        <v>0</v>
      </c>
      <c r="BJ43" s="14">
        <f t="shared" si="56"/>
        <v>0</v>
      </c>
      <c r="BK43" s="14">
        <f t="shared" si="57"/>
        <v>0</v>
      </c>
      <c r="BL43" s="14">
        <f t="shared" si="58"/>
        <v>0</v>
      </c>
      <c r="BM43" s="14">
        <f t="shared" si="59"/>
        <v>0</v>
      </c>
      <c r="BN43" s="13">
        <f t="shared" si="60"/>
        <v>0</v>
      </c>
      <c r="BP43" s="38">
        <f t="shared" si="61"/>
        <v>0</v>
      </c>
      <c r="BQ43" s="38">
        <f t="shared" si="62"/>
        <v>0</v>
      </c>
      <c r="BR43" s="96"/>
      <c r="BS43" s="95"/>
      <c r="BV43" s="24"/>
      <c r="BY43" s="14" t="str">
        <f t="shared" si="63"/>
        <v/>
      </c>
      <c r="CD43" s="17"/>
      <c r="CE43" s="17"/>
      <c r="CI43" s="13"/>
      <c r="CL43" s="14"/>
      <c r="CN43" s="16"/>
      <c r="CO43" s="14"/>
      <c r="CU43" s="173" t="str">
        <f t="shared" si="64"/>
        <v/>
      </c>
    </row>
    <row r="44" spans="2:99" ht="10.5" customHeight="1">
      <c r="B44" s="33"/>
      <c r="C44" s="34"/>
      <c r="D44" s="34"/>
      <c r="E44" s="40"/>
      <c r="F44" s="34"/>
      <c r="G44" s="35"/>
      <c r="H44" s="40"/>
      <c r="I44" s="34"/>
      <c r="J44" s="35"/>
      <c r="K44" s="40"/>
      <c r="L44" s="34"/>
      <c r="M44" s="35"/>
      <c r="N44" s="40"/>
      <c r="O44" s="34"/>
      <c r="P44" s="35"/>
      <c r="Q44" s="40"/>
      <c r="R44" s="34"/>
      <c r="S44" s="35"/>
      <c r="T44" s="40"/>
      <c r="U44" s="34"/>
      <c r="V44" s="35"/>
      <c r="W44" s="40"/>
      <c r="X44" s="34"/>
      <c r="Y44" s="35"/>
      <c r="Z44" s="40"/>
      <c r="AA44" s="34"/>
      <c r="AB44" s="35"/>
      <c r="AC44" s="40"/>
      <c r="AD44" s="34"/>
      <c r="AE44" s="35"/>
      <c r="AF44" s="40"/>
      <c r="AG44" s="34"/>
      <c r="AH44" s="35"/>
      <c r="AI44" s="119"/>
      <c r="AJ44" s="34"/>
      <c r="AK44" s="35"/>
      <c r="AL44" s="119"/>
      <c r="AM44" s="34"/>
      <c r="AN44" s="35"/>
      <c r="AO44" s="119"/>
      <c r="AP44" s="34"/>
      <c r="AQ44" s="35"/>
      <c r="AR44" s="119"/>
      <c r="AS44" s="34"/>
      <c r="AT44" s="35"/>
      <c r="AU44" s="119"/>
      <c r="AV44" s="34"/>
      <c r="AW44" s="35"/>
      <c r="AX44" s="36" t="str">
        <f t="shared" si="44"/>
        <v/>
      </c>
      <c r="AY44" s="14" t="str">
        <f t="shared" si="45"/>
        <v/>
      </c>
      <c r="AZ44" s="37">
        <f t="shared" si="46"/>
        <v>0</v>
      </c>
      <c r="BA44" s="14">
        <f t="shared" si="47"/>
        <v>0</v>
      </c>
      <c r="BB44" s="38">
        <f t="shared" si="48"/>
        <v>0</v>
      </c>
      <c r="BC44" s="14">
        <f t="shared" si="49"/>
        <v>0</v>
      </c>
      <c r="BD44" s="38">
        <f t="shared" si="50"/>
        <v>0</v>
      </c>
      <c r="BE44" s="14">
        <f t="shared" si="51"/>
        <v>0</v>
      </c>
      <c r="BF44" s="14">
        <f t="shared" si="52"/>
        <v>0</v>
      </c>
      <c r="BG44" s="39">
        <f t="shared" si="53"/>
        <v>0</v>
      </c>
      <c r="BH44" s="14">
        <f t="shared" si="54"/>
        <v>0</v>
      </c>
      <c r="BI44" s="14">
        <f t="shared" si="55"/>
        <v>0</v>
      </c>
      <c r="BJ44" s="14">
        <f t="shared" si="56"/>
        <v>0</v>
      </c>
      <c r="BK44" s="14">
        <f t="shared" si="57"/>
        <v>0</v>
      </c>
      <c r="BL44" s="14">
        <f t="shared" si="58"/>
        <v>0</v>
      </c>
      <c r="BM44" s="14">
        <f t="shared" si="59"/>
        <v>0</v>
      </c>
      <c r="BN44" s="13">
        <f t="shared" si="60"/>
        <v>0</v>
      </c>
      <c r="BP44" s="38">
        <f t="shared" si="61"/>
        <v>0</v>
      </c>
      <c r="BQ44" s="38">
        <f t="shared" si="62"/>
        <v>0</v>
      </c>
      <c r="BR44" s="96"/>
      <c r="BS44" s="19"/>
      <c r="BT44" s="19"/>
      <c r="BU44" s="19"/>
      <c r="BV44" s="94"/>
      <c r="BW44" s="20">
        <f t="shared" ref="BW44:CN44" si="65">SUM(BW34:BW43)</f>
        <v>0</v>
      </c>
      <c r="BX44" s="20">
        <f t="shared" si="65"/>
        <v>0</v>
      </c>
      <c r="BY44" s="20">
        <f t="shared" si="65"/>
        <v>0</v>
      </c>
      <c r="BZ44" s="20">
        <f t="shared" si="65"/>
        <v>0</v>
      </c>
      <c r="CA44" s="20">
        <f t="shared" si="65"/>
        <v>0</v>
      </c>
      <c r="CB44" s="20">
        <f t="shared" si="65"/>
        <v>0</v>
      </c>
      <c r="CC44" s="20">
        <f t="shared" si="65"/>
        <v>0</v>
      </c>
      <c r="CD44" s="72">
        <f t="shared" si="65"/>
        <v>0</v>
      </c>
      <c r="CE44" s="72">
        <f t="shared" si="65"/>
        <v>0</v>
      </c>
      <c r="CF44" s="20">
        <f t="shared" si="65"/>
        <v>0</v>
      </c>
      <c r="CG44" s="20">
        <f t="shared" si="65"/>
        <v>0</v>
      </c>
      <c r="CH44" s="20">
        <f t="shared" si="65"/>
        <v>0</v>
      </c>
      <c r="CI44" s="21">
        <f t="shared" si="65"/>
        <v>0</v>
      </c>
      <c r="CJ44" s="20">
        <f t="shared" si="65"/>
        <v>0</v>
      </c>
      <c r="CK44" s="20">
        <f t="shared" si="65"/>
        <v>0</v>
      </c>
      <c r="CL44" s="20">
        <f t="shared" si="65"/>
        <v>0</v>
      </c>
      <c r="CM44" s="20">
        <f t="shared" si="65"/>
        <v>0</v>
      </c>
      <c r="CN44" s="20">
        <f t="shared" si="65"/>
        <v>0</v>
      </c>
      <c r="CO44" s="20">
        <f>SUM(CO34:CO43)</f>
        <v>0</v>
      </c>
      <c r="CU44" s="173" t="str">
        <f t="shared" si="64"/>
        <v/>
      </c>
    </row>
    <row r="45" spans="2:99" ht="10.5" customHeight="1">
      <c r="B45" s="41"/>
      <c r="C45" s="42"/>
      <c r="D45" s="42"/>
      <c r="E45" s="197"/>
      <c r="F45" s="42"/>
      <c r="G45" s="43"/>
      <c r="H45" s="197"/>
      <c r="I45" s="42"/>
      <c r="J45" s="43"/>
      <c r="K45" s="197"/>
      <c r="L45" s="42"/>
      <c r="M45" s="43"/>
      <c r="N45" s="197"/>
      <c r="O45" s="42"/>
      <c r="P45" s="43"/>
      <c r="Q45" s="197"/>
      <c r="R45" s="42"/>
      <c r="S45" s="43"/>
      <c r="T45" s="197"/>
      <c r="U45" s="42"/>
      <c r="V45" s="43"/>
      <c r="W45" s="197"/>
      <c r="X45" s="42"/>
      <c r="Y45" s="43"/>
      <c r="Z45" s="197"/>
      <c r="AA45" s="42"/>
      <c r="AB45" s="43"/>
      <c r="AC45" s="197"/>
      <c r="AD45" s="42"/>
      <c r="AE45" s="43"/>
      <c r="AF45" s="197"/>
      <c r="AG45" s="42"/>
      <c r="AH45" s="43"/>
      <c r="AI45" s="120"/>
      <c r="AJ45" s="42"/>
      <c r="AK45" s="43"/>
      <c r="AL45" s="120"/>
      <c r="AM45" s="42"/>
      <c r="AN45" s="43"/>
      <c r="AO45" s="120"/>
      <c r="AP45" s="42"/>
      <c r="AQ45" s="43"/>
      <c r="AR45" s="120"/>
      <c r="AS45" s="42"/>
      <c r="AT45" s="43"/>
      <c r="AU45" s="120"/>
      <c r="AV45" s="42"/>
      <c r="AW45" s="43"/>
      <c r="AX45" s="36" t="str">
        <f t="shared" si="44"/>
        <v/>
      </c>
      <c r="AY45" s="14" t="str">
        <f t="shared" si="45"/>
        <v/>
      </c>
      <c r="AZ45" s="37">
        <f t="shared" si="46"/>
        <v>0</v>
      </c>
      <c r="BA45" s="14">
        <f t="shared" si="47"/>
        <v>0</v>
      </c>
      <c r="BB45" s="38">
        <f t="shared" si="48"/>
        <v>0</v>
      </c>
      <c r="BC45" s="14">
        <f t="shared" si="49"/>
        <v>0</v>
      </c>
      <c r="BD45" s="38">
        <f t="shared" si="50"/>
        <v>0</v>
      </c>
      <c r="BE45" s="14">
        <f t="shared" si="51"/>
        <v>0</v>
      </c>
      <c r="BF45" s="14">
        <f t="shared" si="52"/>
        <v>0</v>
      </c>
      <c r="BG45" s="39">
        <f t="shared" si="53"/>
        <v>0</v>
      </c>
      <c r="BH45" s="14">
        <f t="shared" si="54"/>
        <v>0</v>
      </c>
      <c r="BI45" s="14">
        <f t="shared" si="55"/>
        <v>0</v>
      </c>
      <c r="BJ45" s="14">
        <f t="shared" si="56"/>
        <v>0</v>
      </c>
      <c r="BK45" s="14">
        <f t="shared" si="57"/>
        <v>0</v>
      </c>
      <c r="BL45" s="14">
        <f t="shared" si="58"/>
        <v>0</v>
      </c>
      <c r="BM45" s="14">
        <f t="shared" si="59"/>
        <v>0</v>
      </c>
      <c r="BN45" s="13">
        <f t="shared" si="60"/>
        <v>0</v>
      </c>
      <c r="BP45" s="38">
        <f t="shared" si="61"/>
        <v>0</v>
      </c>
      <c r="BQ45" s="38">
        <f t="shared" si="62"/>
        <v>0</v>
      </c>
      <c r="BR45" s="96"/>
      <c r="BW45" s="13"/>
      <c r="BX45" s="4"/>
      <c r="CB45" s="167"/>
      <c r="CC45" s="170" t="s">
        <v>107</v>
      </c>
      <c r="CF45" s="130" t="str">
        <f>IF(CF44=BB20,"","X")</f>
        <v/>
      </c>
      <c r="CG45" s="131" t="str">
        <f>IF(CG44=BA20,"","X")</f>
        <v/>
      </c>
      <c r="CH45" s="132"/>
      <c r="CI45" s="131" t="str">
        <f>IF(CI44=BF20,"","X")</f>
        <v/>
      </c>
      <c r="CJ45" s="131" t="str">
        <f>IF(CJ44=BG20,"","X")</f>
        <v/>
      </c>
      <c r="CK45" s="131" t="str">
        <f>IF(CK44=BH20,"","X")</f>
        <v/>
      </c>
      <c r="CL45" s="133" t="str">
        <f>IF(CL44=BK20,"","X")</f>
        <v/>
      </c>
      <c r="CM45" s="117" t="s">
        <v>105</v>
      </c>
      <c r="CO45" s="14"/>
      <c r="CU45" s="173" t="str">
        <f t="shared" si="64"/>
        <v/>
      </c>
    </row>
    <row r="46" spans="2:99" ht="10.5" customHeight="1">
      <c r="B46" s="33"/>
      <c r="C46" s="34"/>
      <c r="D46" s="34"/>
      <c r="E46" s="40"/>
      <c r="F46" s="34"/>
      <c r="G46" s="35"/>
      <c r="H46" s="40"/>
      <c r="I46" s="34"/>
      <c r="J46" s="35"/>
      <c r="K46" s="40"/>
      <c r="L46" s="34"/>
      <c r="M46" s="35"/>
      <c r="N46" s="40"/>
      <c r="O46" s="34"/>
      <c r="P46" s="35"/>
      <c r="Q46" s="40"/>
      <c r="R46" s="34"/>
      <c r="S46" s="35"/>
      <c r="T46" s="40"/>
      <c r="U46" s="34"/>
      <c r="V46" s="35"/>
      <c r="W46" s="40"/>
      <c r="X46" s="34"/>
      <c r="Y46" s="35"/>
      <c r="Z46" s="40"/>
      <c r="AA46" s="34"/>
      <c r="AB46" s="35"/>
      <c r="AC46" s="40"/>
      <c r="AD46" s="34"/>
      <c r="AE46" s="35"/>
      <c r="AF46" s="40"/>
      <c r="AG46" s="34"/>
      <c r="AH46" s="35"/>
      <c r="AI46" s="119"/>
      <c r="AJ46" s="34"/>
      <c r="AK46" s="35"/>
      <c r="AL46" s="119"/>
      <c r="AM46" s="34"/>
      <c r="AN46" s="35"/>
      <c r="AO46" s="119"/>
      <c r="AP46" s="34"/>
      <c r="AQ46" s="35"/>
      <c r="AR46" s="119"/>
      <c r="AS46" s="34"/>
      <c r="AT46" s="35"/>
      <c r="AU46" s="119"/>
      <c r="AV46" s="34"/>
      <c r="AW46" s="35"/>
      <c r="AX46" s="36" t="str">
        <f t="shared" si="44"/>
        <v/>
      </c>
      <c r="AY46" s="14" t="str">
        <f t="shared" si="45"/>
        <v/>
      </c>
      <c r="AZ46" s="37">
        <f t="shared" si="46"/>
        <v>0</v>
      </c>
      <c r="BA46" s="14">
        <f t="shared" si="47"/>
        <v>0</v>
      </c>
      <c r="BB46" s="38">
        <f t="shared" si="48"/>
        <v>0</v>
      </c>
      <c r="BC46" s="14">
        <f t="shared" si="49"/>
        <v>0</v>
      </c>
      <c r="BD46" s="38">
        <f t="shared" si="50"/>
        <v>0</v>
      </c>
      <c r="BE46" s="14">
        <f t="shared" si="51"/>
        <v>0</v>
      </c>
      <c r="BF46" s="14">
        <f t="shared" si="52"/>
        <v>0</v>
      </c>
      <c r="BG46" s="39">
        <f t="shared" si="53"/>
        <v>0</v>
      </c>
      <c r="BH46" s="14">
        <f t="shared" si="54"/>
        <v>0</v>
      </c>
      <c r="BI46" s="14">
        <f t="shared" si="55"/>
        <v>0</v>
      </c>
      <c r="BJ46" s="14">
        <f t="shared" si="56"/>
        <v>0</v>
      </c>
      <c r="BK46" s="14">
        <f t="shared" si="57"/>
        <v>0</v>
      </c>
      <c r="BL46" s="14">
        <f t="shared" si="58"/>
        <v>0</v>
      </c>
      <c r="BM46" s="14">
        <f t="shared" si="59"/>
        <v>0</v>
      </c>
      <c r="BN46" s="13">
        <f t="shared" si="60"/>
        <v>0</v>
      </c>
      <c r="BP46" s="38">
        <f t="shared" si="61"/>
        <v>0</v>
      </c>
      <c r="BQ46" s="38">
        <f t="shared" si="62"/>
        <v>0</v>
      </c>
      <c r="BR46" s="96"/>
      <c r="CH46" s="13">
        <f>SUM(E20:AU20)</f>
        <v>0</v>
      </c>
      <c r="CI46" s="170" t="s">
        <v>106</v>
      </c>
      <c r="CU46" s="173" t="str">
        <f t="shared" si="64"/>
        <v/>
      </c>
    </row>
    <row r="47" spans="2:99" ht="10.5" customHeight="1">
      <c r="B47" s="41"/>
      <c r="C47" s="42"/>
      <c r="D47" s="42"/>
      <c r="E47" s="197"/>
      <c r="F47" s="42"/>
      <c r="G47" s="43"/>
      <c r="H47" s="197"/>
      <c r="I47" s="42"/>
      <c r="J47" s="43"/>
      <c r="K47" s="197"/>
      <c r="L47" s="42"/>
      <c r="M47" s="43"/>
      <c r="N47" s="197"/>
      <c r="O47" s="42"/>
      <c r="P47" s="43"/>
      <c r="Q47" s="197"/>
      <c r="R47" s="42"/>
      <c r="S47" s="43"/>
      <c r="T47" s="197"/>
      <c r="U47" s="42"/>
      <c r="V47" s="43"/>
      <c r="W47" s="197"/>
      <c r="X47" s="42"/>
      <c r="Y47" s="43"/>
      <c r="Z47" s="197"/>
      <c r="AA47" s="42"/>
      <c r="AB47" s="43"/>
      <c r="AC47" s="197"/>
      <c r="AD47" s="42"/>
      <c r="AE47" s="43"/>
      <c r="AF47" s="197"/>
      <c r="AG47" s="42"/>
      <c r="AH47" s="43"/>
      <c r="AI47" s="120"/>
      <c r="AJ47" s="42"/>
      <c r="AK47" s="43"/>
      <c r="AL47" s="120"/>
      <c r="AM47" s="42"/>
      <c r="AN47" s="43"/>
      <c r="AO47" s="120"/>
      <c r="AP47" s="42"/>
      <c r="AQ47" s="43"/>
      <c r="AR47" s="120"/>
      <c r="AS47" s="42"/>
      <c r="AT47" s="43"/>
      <c r="AU47" s="120"/>
      <c r="AV47" s="42"/>
      <c r="AW47" s="43"/>
      <c r="AX47" s="36" t="str">
        <f t="shared" si="44"/>
        <v/>
      </c>
      <c r="AY47" s="14" t="str">
        <f t="shared" si="45"/>
        <v/>
      </c>
      <c r="AZ47" s="37">
        <f t="shared" si="46"/>
        <v>0</v>
      </c>
      <c r="BA47" s="14">
        <f t="shared" si="47"/>
        <v>0</v>
      </c>
      <c r="BB47" s="38">
        <f t="shared" si="48"/>
        <v>0</v>
      </c>
      <c r="BC47" s="14">
        <f t="shared" si="49"/>
        <v>0</v>
      </c>
      <c r="BD47" s="38">
        <f t="shared" si="50"/>
        <v>0</v>
      </c>
      <c r="BE47" s="14">
        <f t="shared" si="51"/>
        <v>0</v>
      </c>
      <c r="BF47" s="14">
        <f t="shared" si="52"/>
        <v>0</v>
      </c>
      <c r="BG47" s="39">
        <f t="shared" si="53"/>
        <v>0</v>
      </c>
      <c r="BH47" s="14">
        <f t="shared" si="54"/>
        <v>0</v>
      </c>
      <c r="BI47" s="14">
        <f t="shared" si="55"/>
        <v>0</v>
      </c>
      <c r="BJ47" s="14">
        <f t="shared" si="56"/>
        <v>0</v>
      </c>
      <c r="BK47" s="14">
        <f t="shared" si="57"/>
        <v>0</v>
      </c>
      <c r="BL47" s="14">
        <f t="shared" si="58"/>
        <v>0</v>
      </c>
      <c r="BM47" s="14">
        <f t="shared" si="59"/>
        <v>0</v>
      </c>
      <c r="BN47" s="13">
        <f t="shared" si="60"/>
        <v>0</v>
      </c>
      <c r="BP47" s="38">
        <f t="shared" si="61"/>
        <v>0</v>
      </c>
      <c r="BQ47" s="38">
        <f t="shared" si="62"/>
        <v>0</v>
      </c>
      <c r="BR47" s="96"/>
      <c r="BX47" s="4"/>
      <c r="BY47" s="26"/>
      <c r="CA47" s="26"/>
      <c r="CE47" s="14"/>
      <c r="CF47" s="14"/>
      <c r="CG47" s="14"/>
      <c r="CH47" s="199" t="str">
        <f>IF(CG44-CH44&lt;&gt;CH46,"missing UER","")</f>
        <v/>
      </c>
      <c r="CK47" s="26"/>
      <c r="CU47" s="173" t="str">
        <f t="shared" si="64"/>
        <v/>
      </c>
    </row>
    <row r="48" spans="2:99" ht="10.5" customHeight="1">
      <c r="B48" s="33"/>
      <c r="C48" s="34"/>
      <c r="D48" s="34"/>
      <c r="E48" s="40"/>
      <c r="F48" s="34"/>
      <c r="G48" s="35"/>
      <c r="H48" s="40"/>
      <c r="I48" s="34"/>
      <c r="J48" s="35"/>
      <c r="K48" s="40"/>
      <c r="L48" s="34"/>
      <c r="M48" s="35"/>
      <c r="N48" s="40"/>
      <c r="O48" s="34"/>
      <c r="P48" s="35"/>
      <c r="Q48" s="40"/>
      <c r="R48" s="34"/>
      <c r="S48" s="35"/>
      <c r="T48" s="40"/>
      <c r="U48" s="34"/>
      <c r="V48" s="35"/>
      <c r="W48" s="40"/>
      <c r="X48" s="34"/>
      <c r="Y48" s="35"/>
      <c r="Z48" s="40"/>
      <c r="AA48" s="34"/>
      <c r="AB48" s="35"/>
      <c r="AC48" s="40"/>
      <c r="AD48" s="34"/>
      <c r="AE48" s="35"/>
      <c r="AF48" s="40"/>
      <c r="AG48" s="34"/>
      <c r="AH48" s="35"/>
      <c r="AI48" s="119"/>
      <c r="AJ48" s="34"/>
      <c r="AK48" s="35"/>
      <c r="AL48" s="119"/>
      <c r="AM48" s="34"/>
      <c r="AN48" s="35"/>
      <c r="AO48" s="119"/>
      <c r="AP48" s="34"/>
      <c r="AQ48" s="35"/>
      <c r="AR48" s="119"/>
      <c r="AS48" s="34"/>
      <c r="AT48" s="35"/>
      <c r="AU48" s="119"/>
      <c r="AV48" s="34"/>
      <c r="AW48" s="35"/>
      <c r="AX48" s="36" t="str">
        <f t="shared" si="44"/>
        <v/>
      </c>
      <c r="AY48" s="14" t="str">
        <f t="shared" si="45"/>
        <v/>
      </c>
      <c r="AZ48" s="37">
        <f t="shared" si="46"/>
        <v>0</v>
      </c>
      <c r="BA48" s="14">
        <f t="shared" si="47"/>
        <v>0</v>
      </c>
      <c r="BB48" s="38">
        <f t="shared" si="48"/>
        <v>0</v>
      </c>
      <c r="BC48" s="14">
        <f t="shared" si="49"/>
        <v>0</v>
      </c>
      <c r="BD48" s="38">
        <f t="shared" si="50"/>
        <v>0</v>
      </c>
      <c r="BE48" s="14">
        <f t="shared" si="51"/>
        <v>0</v>
      </c>
      <c r="BF48" s="14">
        <f t="shared" si="52"/>
        <v>0</v>
      </c>
      <c r="BG48" s="39">
        <f t="shared" si="53"/>
        <v>0</v>
      </c>
      <c r="BH48" s="14">
        <f t="shared" si="54"/>
        <v>0</v>
      </c>
      <c r="BI48" s="14">
        <f t="shared" si="55"/>
        <v>0</v>
      </c>
      <c r="BJ48" s="14">
        <f t="shared" si="56"/>
        <v>0</v>
      </c>
      <c r="BK48" s="14">
        <f t="shared" si="57"/>
        <v>0</v>
      </c>
      <c r="BL48" s="14">
        <f t="shared" si="58"/>
        <v>0</v>
      </c>
      <c r="BM48" s="14">
        <f t="shared" si="59"/>
        <v>0</v>
      </c>
      <c r="BN48" s="13">
        <f t="shared" si="60"/>
        <v>0</v>
      </c>
      <c r="BP48" s="38">
        <f t="shared" si="61"/>
        <v>0</v>
      </c>
      <c r="BQ48" s="38">
        <f t="shared" si="62"/>
        <v>0</v>
      </c>
      <c r="BR48" s="96"/>
      <c r="BS48" s="4"/>
      <c r="BT48" s="4"/>
      <c r="BU48" s="4"/>
      <c r="BV48" s="4"/>
      <c r="BX48" s="112"/>
      <c r="BY48" s="77"/>
      <c r="CA48" s="112"/>
      <c r="CB48" s="77"/>
      <c r="CD48" s="112"/>
      <c r="CE48" s="76"/>
      <c r="CF48" s="14"/>
      <c r="CG48" s="113"/>
      <c r="CH48" s="77"/>
      <c r="CI48" s="13"/>
      <c r="CJ48" s="112"/>
      <c r="CK48" s="77"/>
      <c r="CL48" s="14"/>
      <c r="CM48" s="112"/>
      <c r="CU48" s="173" t="str">
        <f t="shared" si="64"/>
        <v/>
      </c>
    </row>
    <row r="49" spans="2:99" ht="10.5" customHeight="1">
      <c r="B49" s="41"/>
      <c r="C49" s="42"/>
      <c r="D49" s="42"/>
      <c r="E49" s="197"/>
      <c r="F49" s="42"/>
      <c r="G49" s="43"/>
      <c r="H49" s="197"/>
      <c r="I49" s="42"/>
      <c r="J49" s="43"/>
      <c r="K49" s="197"/>
      <c r="L49" s="42"/>
      <c r="M49" s="43"/>
      <c r="N49" s="197"/>
      <c r="O49" s="42"/>
      <c r="P49" s="43"/>
      <c r="Q49" s="197"/>
      <c r="R49" s="42"/>
      <c r="S49" s="43"/>
      <c r="T49" s="197"/>
      <c r="U49" s="42"/>
      <c r="V49" s="43"/>
      <c r="W49" s="197"/>
      <c r="X49" s="42"/>
      <c r="Y49" s="43"/>
      <c r="Z49" s="197"/>
      <c r="AA49" s="42"/>
      <c r="AB49" s="43"/>
      <c r="AC49" s="197"/>
      <c r="AD49" s="42"/>
      <c r="AE49" s="43"/>
      <c r="AF49" s="197"/>
      <c r="AG49" s="42"/>
      <c r="AH49" s="43"/>
      <c r="AI49" s="120"/>
      <c r="AJ49" s="42"/>
      <c r="AK49" s="43"/>
      <c r="AL49" s="120"/>
      <c r="AM49" s="42"/>
      <c r="AN49" s="43"/>
      <c r="AO49" s="120"/>
      <c r="AP49" s="42"/>
      <c r="AQ49" s="43"/>
      <c r="AR49" s="120"/>
      <c r="AS49" s="42"/>
      <c r="AT49" s="43"/>
      <c r="AU49" s="120"/>
      <c r="AV49" s="42"/>
      <c r="AW49" s="43"/>
      <c r="AX49" s="36" t="str">
        <f t="shared" si="44"/>
        <v/>
      </c>
      <c r="AY49" s="14" t="str">
        <f t="shared" si="45"/>
        <v/>
      </c>
      <c r="AZ49" s="37">
        <f t="shared" si="46"/>
        <v>0</v>
      </c>
      <c r="BA49" s="14">
        <f t="shared" si="47"/>
        <v>0</v>
      </c>
      <c r="BB49" s="38">
        <f t="shared" si="48"/>
        <v>0</v>
      </c>
      <c r="BC49" s="14">
        <f t="shared" si="49"/>
        <v>0</v>
      </c>
      <c r="BD49" s="38">
        <f t="shared" si="50"/>
        <v>0</v>
      </c>
      <c r="BE49" s="14">
        <f t="shared" si="51"/>
        <v>0</v>
      </c>
      <c r="BF49" s="14">
        <f t="shared" si="52"/>
        <v>0</v>
      </c>
      <c r="BG49" s="39">
        <f t="shared" si="53"/>
        <v>0</v>
      </c>
      <c r="BH49" s="14">
        <f t="shared" si="54"/>
        <v>0</v>
      </c>
      <c r="BI49" s="14">
        <f t="shared" si="55"/>
        <v>0</v>
      </c>
      <c r="BJ49" s="14">
        <f t="shared" si="56"/>
        <v>0</v>
      </c>
      <c r="BK49" s="14">
        <f t="shared" si="57"/>
        <v>0</v>
      </c>
      <c r="BL49" s="14">
        <f t="shared" si="58"/>
        <v>0</v>
      </c>
      <c r="BM49" s="14">
        <f t="shared" si="59"/>
        <v>0</v>
      </c>
      <c r="BN49" s="13">
        <f t="shared" si="60"/>
        <v>0</v>
      </c>
      <c r="BP49" s="38">
        <f t="shared" si="61"/>
        <v>0</v>
      </c>
      <c r="BQ49" s="38">
        <f t="shared" si="62"/>
        <v>0</v>
      </c>
      <c r="BR49" s="96"/>
      <c r="BX49" s="112"/>
      <c r="BY49" s="77"/>
      <c r="CA49" s="112"/>
      <c r="CB49" s="77"/>
      <c r="CD49" s="112"/>
      <c r="CE49" s="76"/>
      <c r="CF49" s="14"/>
      <c r="CG49" s="113"/>
      <c r="CH49" s="77"/>
      <c r="CI49" s="13"/>
      <c r="CJ49" s="112"/>
      <c r="CK49" s="77"/>
      <c r="CL49" s="14"/>
      <c r="CM49" s="112"/>
      <c r="CU49" s="173" t="str">
        <f t="shared" si="64"/>
        <v/>
      </c>
    </row>
    <row r="50" spans="2:99" ht="10.5" customHeight="1">
      <c r="B50" s="33"/>
      <c r="E50" s="40"/>
      <c r="F50" s="34"/>
      <c r="G50" s="35"/>
      <c r="H50" s="40"/>
      <c r="I50" s="34"/>
      <c r="J50" s="35"/>
      <c r="K50" s="40"/>
      <c r="L50" s="34"/>
      <c r="M50" s="35"/>
      <c r="N50" s="40"/>
      <c r="O50" s="34"/>
      <c r="P50" s="35"/>
      <c r="Q50" s="40"/>
      <c r="R50" s="34"/>
      <c r="S50" s="35"/>
      <c r="T50" s="40"/>
      <c r="U50" s="34"/>
      <c r="V50" s="35"/>
      <c r="W50" s="40"/>
      <c r="X50" s="34"/>
      <c r="Y50" s="35"/>
      <c r="Z50" s="40"/>
      <c r="AA50" s="34"/>
      <c r="AB50" s="35"/>
      <c r="AC50" s="40"/>
      <c r="AD50" s="34"/>
      <c r="AE50" s="35"/>
      <c r="AF50" s="40"/>
      <c r="AG50" s="34"/>
      <c r="AH50" s="35"/>
      <c r="AI50" s="119"/>
      <c r="AJ50" s="34"/>
      <c r="AK50" s="35"/>
      <c r="AL50" s="119"/>
      <c r="AM50" s="34"/>
      <c r="AN50" s="35"/>
      <c r="AO50" s="119"/>
      <c r="AP50" s="34"/>
      <c r="AQ50" s="35"/>
      <c r="AR50" s="119"/>
      <c r="AS50" s="34"/>
      <c r="AT50" s="35"/>
      <c r="AU50" s="119"/>
      <c r="AV50" s="34"/>
      <c r="AW50" s="35"/>
      <c r="AX50" s="36" t="str">
        <f t="shared" si="44"/>
        <v/>
      </c>
      <c r="AY50" s="14" t="str">
        <f t="shared" si="45"/>
        <v/>
      </c>
      <c r="AZ50" s="37">
        <f t="shared" si="46"/>
        <v>0</v>
      </c>
      <c r="BA50" s="14">
        <f t="shared" si="47"/>
        <v>0</v>
      </c>
      <c r="BB50" s="38">
        <f t="shared" si="48"/>
        <v>0</v>
      </c>
      <c r="BC50" s="14">
        <f t="shared" si="49"/>
        <v>0</v>
      </c>
      <c r="BD50" s="38">
        <f t="shared" si="50"/>
        <v>0</v>
      </c>
      <c r="BE50" s="14">
        <f t="shared" si="51"/>
        <v>0</v>
      </c>
      <c r="BF50" s="14">
        <f t="shared" si="52"/>
        <v>0</v>
      </c>
      <c r="BG50" s="39">
        <f t="shared" si="53"/>
        <v>0</v>
      </c>
      <c r="BH50" s="14">
        <f t="shared" si="54"/>
        <v>0</v>
      </c>
      <c r="BI50" s="14">
        <f t="shared" si="55"/>
        <v>0</v>
      </c>
      <c r="BJ50" s="14">
        <f t="shared" si="56"/>
        <v>0</v>
      </c>
      <c r="BK50" s="14">
        <f t="shared" si="57"/>
        <v>0</v>
      </c>
      <c r="BL50" s="14">
        <f t="shared" si="58"/>
        <v>0</v>
      </c>
      <c r="BM50" s="14">
        <f t="shared" si="59"/>
        <v>0</v>
      </c>
      <c r="BN50" s="13">
        <f t="shared" si="60"/>
        <v>0</v>
      </c>
      <c r="BO50" s="14">
        <v>0</v>
      </c>
      <c r="BP50" s="38">
        <f t="shared" si="61"/>
        <v>0</v>
      </c>
      <c r="BQ50" s="38">
        <f t="shared" si="62"/>
        <v>0</v>
      </c>
      <c r="BR50" s="96"/>
      <c r="BX50" s="112"/>
      <c r="BY50" s="77"/>
      <c r="CA50" s="112"/>
      <c r="CB50" s="77"/>
      <c r="CD50" s="112"/>
      <c r="CE50" s="76"/>
      <c r="CF50" s="14"/>
      <c r="CG50" s="113"/>
      <c r="CH50" s="77"/>
      <c r="CI50" s="13"/>
      <c r="CJ50" s="112"/>
      <c r="CK50" s="77"/>
      <c r="CL50" s="14"/>
      <c r="CM50" s="112"/>
      <c r="CU50" s="173" t="str">
        <f t="shared" si="64"/>
        <v/>
      </c>
    </row>
    <row r="51" spans="2:99" ht="10.5" customHeight="1">
      <c r="B51" s="41"/>
      <c r="C51" s="42"/>
      <c r="D51" s="42"/>
      <c r="E51" s="197"/>
      <c r="F51" s="42"/>
      <c r="G51" s="43"/>
      <c r="H51" s="197"/>
      <c r="I51" s="42"/>
      <c r="J51" s="43"/>
      <c r="K51" s="197"/>
      <c r="L51" s="42"/>
      <c r="M51" s="43"/>
      <c r="N51" s="197"/>
      <c r="O51" s="42"/>
      <c r="P51" s="43"/>
      <c r="Q51" s="197"/>
      <c r="R51" s="42"/>
      <c r="S51" s="43"/>
      <c r="T51" s="197"/>
      <c r="U51" s="42"/>
      <c r="V51" s="43"/>
      <c r="W51" s="197"/>
      <c r="X51" s="42"/>
      <c r="Y51" s="43"/>
      <c r="Z51" s="197"/>
      <c r="AA51" s="42"/>
      <c r="AB51" s="43"/>
      <c r="AC51" s="197"/>
      <c r="AD51" s="42"/>
      <c r="AE51" s="43"/>
      <c r="AF51" s="197"/>
      <c r="AG51" s="42"/>
      <c r="AH51" s="43"/>
      <c r="AI51" s="120"/>
      <c r="AJ51" s="42"/>
      <c r="AK51" s="43"/>
      <c r="AL51" s="120"/>
      <c r="AM51" s="42"/>
      <c r="AN51" s="43"/>
      <c r="AO51" s="120"/>
      <c r="AP51" s="42"/>
      <c r="AQ51" s="43"/>
      <c r="AR51" s="120"/>
      <c r="AS51" s="42"/>
      <c r="AT51" s="43"/>
      <c r="AU51" s="120"/>
      <c r="AV51" s="42"/>
      <c r="AW51" s="43"/>
      <c r="AX51" s="36" t="str">
        <f t="shared" si="44"/>
        <v/>
      </c>
      <c r="AY51" s="14" t="str">
        <f t="shared" si="45"/>
        <v/>
      </c>
      <c r="AZ51" s="37">
        <f t="shared" si="46"/>
        <v>0</v>
      </c>
      <c r="BA51" s="14">
        <f t="shared" si="47"/>
        <v>0</v>
      </c>
      <c r="BB51" s="38">
        <f t="shared" si="48"/>
        <v>0</v>
      </c>
      <c r="BC51" s="14">
        <f t="shared" si="49"/>
        <v>0</v>
      </c>
      <c r="BD51" s="38">
        <f t="shared" si="50"/>
        <v>0</v>
      </c>
      <c r="BE51" s="14">
        <f t="shared" si="51"/>
        <v>0</v>
      </c>
      <c r="BF51" s="14">
        <f t="shared" si="52"/>
        <v>0</v>
      </c>
      <c r="BG51" s="39">
        <f t="shared" si="53"/>
        <v>0</v>
      </c>
      <c r="BH51" s="14">
        <f t="shared" si="54"/>
        <v>0</v>
      </c>
      <c r="BI51" s="14">
        <f t="shared" si="55"/>
        <v>0</v>
      </c>
      <c r="BJ51" s="14">
        <f t="shared" si="56"/>
        <v>0</v>
      </c>
      <c r="BK51" s="14">
        <f t="shared" si="57"/>
        <v>0</v>
      </c>
      <c r="BL51" s="14">
        <f t="shared" si="58"/>
        <v>0</v>
      </c>
      <c r="BM51" s="14">
        <f t="shared" si="59"/>
        <v>0</v>
      </c>
      <c r="BN51" s="13">
        <f t="shared" si="60"/>
        <v>0</v>
      </c>
      <c r="BP51" s="38">
        <f t="shared" si="61"/>
        <v>0</v>
      </c>
      <c r="BQ51" s="38">
        <f t="shared" si="62"/>
        <v>0</v>
      </c>
      <c r="BR51" s="96"/>
      <c r="BS51" s="14"/>
      <c r="BX51" s="112"/>
      <c r="BY51" s="77"/>
      <c r="CA51" s="112"/>
      <c r="CB51" s="77"/>
      <c r="CD51" s="112"/>
      <c r="CE51" s="76"/>
      <c r="CF51" s="14"/>
      <c r="CG51" s="113"/>
      <c r="CH51" s="77"/>
      <c r="CI51" s="13"/>
      <c r="CJ51" s="112"/>
      <c r="CK51" s="77"/>
      <c r="CL51" s="14"/>
      <c r="CM51" s="112"/>
      <c r="CU51" s="173" t="str">
        <f t="shared" si="64"/>
        <v/>
      </c>
    </row>
    <row r="52" spans="2:99" ht="10.5" customHeight="1">
      <c r="B52" s="102" t="s">
        <v>55</v>
      </c>
      <c r="C52" s="101">
        <f>SUM(D34+D36+D38+D40+D42+D44+D46+D48+D50)</f>
        <v>0</v>
      </c>
      <c r="E52" s="44"/>
      <c r="F52" s="34"/>
      <c r="G52" s="34"/>
      <c r="H52" s="44"/>
      <c r="I52" s="34"/>
      <c r="J52" s="34"/>
      <c r="K52" s="44"/>
      <c r="L52" s="34"/>
      <c r="M52" s="34"/>
      <c r="N52" s="44"/>
      <c r="O52" s="34"/>
      <c r="P52" s="34"/>
      <c r="Q52" s="44"/>
      <c r="R52" s="34"/>
      <c r="S52" s="34"/>
      <c r="T52" s="44"/>
      <c r="U52" s="34"/>
      <c r="V52" s="34"/>
      <c r="W52" s="44"/>
      <c r="X52" s="34"/>
      <c r="Y52" s="34"/>
      <c r="Z52" s="44"/>
      <c r="AA52" s="34"/>
      <c r="AB52" s="34"/>
      <c r="AC52" s="44"/>
      <c r="AD52" s="34"/>
      <c r="AE52" s="34"/>
      <c r="AF52" s="44"/>
      <c r="AG52" s="34"/>
      <c r="AH52" s="34"/>
      <c r="AI52" s="44"/>
      <c r="AJ52" s="34"/>
      <c r="AK52" s="34"/>
      <c r="AL52" s="44"/>
      <c r="AM52" s="34"/>
      <c r="AN52" s="34"/>
      <c r="AO52" s="44"/>
      <c r="AP52" s="34"/>
      <c r="AQ52" s="34"/>
      <c r="AR52" s="44"/>
      <c r="AS52" s="34"/>
      <c r="AT52" s="34"/>
      <c r="AU52" s="44"/>
      <c r="AV52" s="34"/>
      <c r="AW52" s="34"/>
      <c r="AY52" s="45"/>
      <c r="AZ52" s="45">
        <f>SUM(AZ34:AZ51)+SUM(AZ54:AZ59)</f>
        <v>0</v>
      </c>
      <c r="BA52" s="45">
        <f t="shared" ref="BA52:BO52" si="66">SUM(BA34:BA51)+SUM(BA54:BA59)</f>
        <v>0</v>
      </c>
      <c r="BB52" s="45">
        <f t="shared" si="66"/>
        <v>0</v>
      </c>
      <c r="BC52" s="45">
        <f t="shared" si="66"/>
        <v>0</v>
      </c>
      <c r="BD52" s="45">
        <f t="shared" si="66"/>
        <v>0</v>
      </c>
      <c r="BE52" s="45">
        <f t="shared" si="66"/>
        <v>0</v>
      </c>
      <c r="BF52" s="45">
        <f t="shared" si="66"/>
        <v>0</v>
      </c>
      <c r="BG52" s="64">
        <f t="shared" si="66"/>
        <v>0</v>
      </c>
      <c r="BH52" s="45">
        <f t="shared" si="66"/>
        <v>0</v>
      </c>
      <c r="BI52" s="45">
        <f t="shared" si="66"/>
        <v>0</v>
      </c>
      <c r="BJ52" s="45">
        <f t="shared" si="66"/>
        <v>0</v>
      </c>
      <c r="BK52" s="45">
        <f>SUM(BK34:BK51)+SUM(BK54:BK59)</f>
        <v>0</v>
      </c>
      <c r="BL52" s="45">
        <f t="shared" si="66"/>
        <v>0</v>
      </c>
      <c r="BM52" s="45">
        <f t="shared" si="66"/>
        <v>0</v>
      </c>
      <c r="BN52" s="45">
        <f t="shared" si="66"/>
        <v>0</v>
      </c>
      <c r="BO52" s="45">
        <f t="shared" si="66"/>
        <v>0</v>
      </c>
      <c r="BP52" s="45">
        <f>SUM(BP34:BP51)+SUM(BP54:BP59)</f>
        <v>0</v>
      </c>
      <c r="BQ52" s="47">
        <f t="shared" si="62"/>
        <v>0</v>
      </c>
      <c r="BR52" s="96"/>
      <c r="BX52" s="112"/>
      <c r="BY52" s="77"/>
      <c r="CA52" s="112"/>
      <c r="CB52" s="77"/>
      <c r="CD52" s="112"/>
      <c r="CE52" s="76"/>
      <c r="CF52" s="14"/>
      <c r="CG52" s="113"/>
      <c r="CH52" s="77"/>
      <c r="CI52" s="13"/>
      <c r="CJ52" s="112"/>
      <c r="CK52" s="77"/>
      <c r="CL52" s="14"/>
      <c r="CM52" s="112"/>
      <c r="CU52" s="174"/>
    </row>
    <row r="53" spans="2:99" ht="10.5" customHeight="1">
      <c r="B53" s="48" t="s">
        <v>39</v>
      </c>
      <c r="E53" s="49" t="s">
        <v>16</v>
      </c>
      <c r="F53" s="50" t="s">
        <v>2</v>
      </c>
      <c r="G53" s="50" t="s">
        <v>32</v>
      </c>
      <c r="H53" s="49" t="s">
        <v>16</v>
      </c>
      <c r="I53" s="50" t="s">
        <v>2</v>
      </c>
      <c r="J53" s="50" t="s">
        <v>32</v>
      </c>
      <c r="K53" s="49" t="s">
        <v>16</v>
      </c>
      <c r="L53" s="50" t="s">
        <v>2</v>
      </c>
      <c r="M53" s="50" t="s">
        <v>32</v>
      </c>
      <c r="N53" s="49" t="s">
        <v>16</v>
      </c>
      <c r="O53" s="50" t="s">
        <v>2</v>
      </c>
      <c r="P53" s="50" t="s">
        <v>32</v>
      </c>
      <c r="Q53" s="49" t="s">
        <v>16</v>
      </c>
      <c r="R53" s="50" t="s">
        <v>2</v>
      </c>
      <c r="S53" s="50" t="s">
        <v>32</v>
      </c>
      <c r="T53" s="49" t="s">
        <v>16</v>
      </c>
      <c r="U53" s="50" t="s">
        <v>2</v>
      </c>
      <c r="V53" s="50" t="s">
        <v>32</v>
      </c>
      <c r="W53" s="49" t="s">
        <v>16</v>
      </c>
      <c r="X53" s="50" t="s">
        <v>2</v>
      </c>
      <c r="Y53" s="50" t="s">
        <v>32</v>
      </c>
      <c r="Z53" s="49" t="s">
        <v>16</v>
      </c>
      <c r="AA53" s="50" t="s">
        <v>2</v>
      </c>
      <c r="AB53" s="50" t="s">
        <v>32</v>
      </c>
      <c r="AC53" s="49" t="s">
        <v>16</v>
      </c>
      <c r="AD53" s="50" t="s">
        <v>2</v>
      </c>
      <c r="AE53" s="50" t="s">
        <v>32</v>
      </c>
      <c r="AF53" s="49" t="s">
        <v>16</v>
      </c>
      <c r="AG53" s="50" t="s">
        <v>2</v>
      </c>
      <c r="AH53" s="50" t="s">
        <v>32</v>
      </c>
      <c r="AI53" s="49" t="s">
        <v>16</v>
      </c>
      <c r="AJ53" s="50" t="s">
        <v>2</v>
      </c>
      <c r="AK53" s="50" t="s">
        <v>32</v>
      </c>
      <c r="AL53" s="49" t="s">
        <v>16</v>
      </c>
      <c r="AM53" s="50" t="s">
        <v>2</v>
      </c>
      <c r="AN53" s="50" t="s">
        <v>32</v>
      </c>
      <c r="AO53" s="49" t="s">
        <v>16</v>
      </c>
      <c r="AP53" s="50" t="s">
        <v>2</v>
      </c>
      <c r="AQ53" s="50" t="s">
        <v>32</v>
      </c>
      <c r="AR53" s="49" t="s">
        <v>16</v>
      </c>
      <c r="AS53" s="50" t="s">
        <v>2</v>
      </c>
      <c r="AT53" s="50" t="s">
        <v>32</v>
      </c>
      <c r="AU53" s="49" t="s">
        <v>16</v>
      </c>
      <c r="AV53" s="50" t="s">
        <v>2</v>
      </c>
      <c r="AW53" s="50" t="s">
        <v>32</v>
      </c>
      <c r="BG53" s="13">
        <f>COUNTIF(E53:AW53,"w")+COUNTIF(E53:AW53,"iw")</f>
        <v>0</v>
      </c>
      <c r="BQ53" s="38"/>
      <c r="BR53" s="96"/>
      <c r="BX53" s="112"/>
      <c r="BY53" s="77"/>
      <c r="CA53" s="112"/>
      <c r="CB53" s="77"/>
      <c r="CD53" s="112"/>
      <c r="CE53" s="76"/>
      <c r="CF53" s="14"/>
      <c r="CG53" s="113"/>
      <c r="CH53" s="77"/>
      <c r="CI53" s="13"/>
      <c r="CJ53" s="112"/>
      <c r="CK53" s="77"/>
      <c r="CL53" s="14"/>
      <c r="CM53" s="112"/>
      <c r="CU53" s="174"/>
    </row>
    <row r="54" spans="2:99" ht="9.75" customHeight="1">
      <c r="B54" s="135"/>
      <c r="C54" s="51"/>
      <c r="D54" s="51"/>
      <c r="E54" s="40"/>
      <c r="F54" s="34"/>
      <c r="G54" s="35"/>
      <c r="H54" s="40"/>
      <c r="I54" s="34"/>
      <c r="J54" s="35"/>
      <c r="K54" s="40"/>
      <c r="L54" s="34"/>
      <c r="M54" s="35"/>
      <c r="N54" s="40"/>
      <c r="O54" s="34"/>
      <c r="P54" s="35"/>
      <c r="Q54" s="40"/>
      <c r="R54" s="34"/>
      <c r="S54" s="35"/>
      <c r="T54" s="40"/>
      <c r="U54" s="34"/>
      <c r="V54" s="35"/>
      <c r="W54" s="40"/>
      <c r="X54" s="34"/>
      <c r="Y54" s="35"/>
      <c r="Z54" s="40"/>
      <c r="AA54" s="34"/>
      <c r="AB54" s="35"/>
      <c r="AC54" s="40"/>
      <c r="AD54" s="34"/>
      <c r="AE54" s="35"/>
      <c r="AF54" s="40"/>
      <c r="AG54" s="34"/>
      <c r="AH54" s="35"/>
      <c r="AI54" s="119"/>
      <c r="AJ54" s="34"/>
      <c r="AK54" s="35"/>
      <c r="AL54" s="119"/>
      <c r="AM54" s="34"/>
      <c r="AN54" s="35"/>
      <c r="AO54" s="119"/>
      <c r="AP54" s="34"/>
      <c r="AQ54" s="35"/>
      <c r="AR54" s="119"/>
      <c r="AS54" s="34"/>
      <c r="AT54" s="35"/>
      <c r="AU54" s="119"/>
      <c r="AV54" s="34"/>
      <c r="AW54" s="35"/>
      <c r="AX54" s="65" t="str">
        <f t="shared" ref="AX54:AX59" si="67">IF(B54="","",B54)</f>
        <v/>
      </c>
      <c r="AY54" s="14" t="str">
        <f t="shared" ref="AY54:AY59" si="68">IF(ISTEXT(B54),1,"")</f>
        <v/>
      </c>
      <c r="AZ54" s="37">
        <f t="shared" ref="AZ54:AZ59" si="69">COUNTIF(E54:AW54,"*")-COUNTIF(E54:AW54,"bb")-COUNTIF(E54:AW54,"ibb")-COUNTIF(E54:AW54,"hbp")-COUNTIF(E54:AW54,"cs")-COUNTIF(E54:AW54,"po")-COUNTIF(E54:AW54,"sf*")-COUNTIF(E54:AW54,"sac*")-COUNTIF(E54:AW54,"ob")-COUNTIF(E54:AW54,"sb")</f>
        <v>0</v>
      </c>
      <c r="BA54" s="14">
        <f t="shared" ref="BA54:BA59" si="70">COUNT(F54,I54,L54,O54,R54,U54,X54,AA54,AD54,AG54,AJ54,AM54,AP54,AS54, AV54)</f>
        <v>0</v>
      </c>
      <c r="BB54" s="38">
        <f t="shared" ref="BB54:BB59" si="71">COUNTIF(E54:AW54,"1B")+COUNTIF(E54:AW54,"2B")+COUNTIF(E54:AW54,"3B")+COUNTIF(E54:AW54,"hr")+COUNTIF(E54:AW54,"1bsb")+COUNTIF(E54:AW54,"2bsb")</f>
        <v>0</v>
      </c>
      <c r="BC54" s="14">
        <f t="shared" ref="BC54:BC59" si="72">SUM(G54,J54,M54,P54,S54,V54,Y54,AB54,AE54,AH54,AK54,AN54, AQ54, AT54, AW54)</f>
        <v>0</v>
      </c>
      <c r="BD54" s="38">
        <f t="shared" ref="BD54:BD59" si="73">COUNTIF(E54:AW54,"2B")+COUNTIF(E54:AW54,"2Bsb")</f>
        <v>0</v>
      </c>
      <c r="BE54" s="14">
        <f t="shared" ref="BE54:BE59" si="74">COUNTIF(E54:AW54,"3B")</f>
        <v>0</v>
      </c>
      <c r="BF54" s="14">
        <f t="shared" ref="BF54:BF59" si="75">COUNTIF(E54:AW54,"hr")</f>
        <v>0</v>
      </c>
      <c r="BG54" s="39">
        <f t="shared" ref="BG54:BG59" si="76">COUNTIF(E54:AW54,"*bb*")</f>
        <v>0</v>
      </c>
      <c r="BH54" s="14">
        <f t="shared" ref="BH54:BH59" si="77">COUNTIF(E54:AW54,"k")</f>
        <v>0</v>
      </c>
      <c r="BI54" s="14">
        <f t="shared" ref="BI54:BI59" si="78">COUNTIF(E54:AW54,"*sb*")</f>
        <v>0</v>
      </c>
      <c r="BJ54" s="14">
        <f t="shared" ref="BJ54:BJ59" si="79">COUNTIF(E54:AW54,"CS")</f>
        <v>0</v>
      </c>
      <c r="BK54" s="14">
        <f t="shared" ref="BK54:BK59" si="80">COUNTIF(E54:AW54,"hbp")</f>
        <v>0</v>
      </c>
      <c r="BL54" s="14">
        <f t="shared" ref="BL54:BL59" si="81">COUNTIF(E54:AW54,"*sf*")</f>
        <v>0</v>
      </c>
      <c r="BM54" s="14">
        <f t="shared" ref="BM54:BM59" si="82">COUNTIF(E54:AW54,"sac*")</f>
        <v>0</v>
      </c>
      <c r="BN54" s="13">
        <f t="shared" ref="BN54:BN59" si="83">COUNTIF(E54:AW54,"*dp*")-COUNTIF(E54:AW54,"xdp*")</f>
        <v>0</v>
      </c>
      <c r="BP54" s="14">
        <f t="shared" ref="BP54:BP59" si="84">AZ54+BL54+BK54+BG54</f>
        <v>0</v>
      </c>
      <c r="BQ54" s="38">
        <f t="shared" ref="BQ54:BQ59" si="85">BF54*4+BE54*3+BD54*2+(BB54-SUM(BD54:BF54))</f>
        <v>0</v>
      </c>
      <c r="BR54" s="96"/>
      <c r="CU54" s="173" t="str">
        <f>IF(BF54&gt;1,CONCATENATE(B54,BF54),IF(BF54&gt;0,B54,""))</f>
        <v/>
      </c>
    </row>
    <row r="55" spans="2:99" ht="9.75" customHeight="1">
      <c r="B55" s="136"/>
      <c r="C55" s="52"/>
      <c r="D55" s="52"/>
      <c r="E55" s="197"/>
      <c r="F55" s="42"/>
      <c r="G55" s="43"/>
      <c r="H55" s="197"/>
      <c r="I55" s="42"/>
      <c r="J55" s="43"/>
      <c r="K55" s="197"/>
      <c r="L55" s="42"/>
      <c r="M55" s="43"/>
      <c r="N55" s="197"/>
      <c r="O55" s="42"/>
      <c r="P55" s="43"/>
      <c r="Q55" s="197"/>
      <c r="R55" s="42"/>
      <c r="S55" s="43"/>
      <c r="T55" s="197"/>
      <c r="U55" s="42"/>
      <c r="V55" s="43"/>
      <c r="W55" s="197"/>
      <c r="X55" s="42"/>
      <c r="Y55" s="43"/>
      <c r="Z55" s="197"/>
      <c r="AA55" s="42"/>
      <c r="AB55" s="43"/>
      <c r="AC55" s="197"/>
      <c r="AD55" s="42"/>
      <c r="AE55" s="43"/>
      <c r="AF55" s="197"/>
      <c r="AG55" s="42"/>
      <c r="AH55" s="43"/>
      <c r="AI55" s="120"/>
      <c r="AJ55" s="42"/>
      <c r="AK55" s="43"/>
      <c r="AL55" s="120"/>
      <c r="AM55" s="42"/>
      <c r="AN55" s="43"/>
      <c r="AO55" s="120"/>
      <c r="AP55" s="42"/>
      <c r="AQ55" s="43"/>
      <c r="AR55" s="120"/>
      <c r="AS55" s="42"/>
      <c r="AT55" s="43"/>
      <c r="AU55" s="120"/>
      <c r="AV55" s="42"/>
      <c r="AW55" s="43"/>
      <c r="AX55" s="65" t="str">
        <f t="shared" si="67"/>
        <v/>
      </c>
      <c r="AY55" s="14" t="str">
        <f t="shared" si="68"/>
        <v/>
      </c>
      <c r="AZ55" s="37">
        <f t="shared" si="69"/>
        <v>0</v>
      </c>
      <c r="BA55" s="14">
        <f t="shared" si="70"/>
        <v>0</v>
      </c>
      <c r="BB55" s="38">
        <f t="shared" si="71"/>
        <v>0</v>
      </c>
      <c r="BC55" s="14">
        <f t="shared" si="72"/>
        <v>0</v>
      </c>
      <c r="BD55" s="38">
        <f t="shared" si="73"/>
        <v>0</v>
      </c>
      <c r="BE55" s="14">
        <f t="shared" si="74"/>
        <v>0</v>
      </c>
      <c r="BF55" s="14">
        <f t="shared" si="75"/>
        <v>0</v>
      </c>
      <c r="BG55" s="39">
        <f t="shared" si="76"/>
        <v>0</v>
      </c>
      <c r="BH55" s="14">
        <f t="shared" si="77"/>
        <v>0</v>
      </c>
      <c r="BI55" s="14">
        <f t="shared" si="78"/>
        <v>0</v>
      </c>
      <c r="BJ55" s="14">
        <f t="shared" si="79"/>
        <v>0</v>
      </c>
      <c r="BK55" s="14">
        <f t="shared" si="80"/>
        <v>0</v>
      </c>
      <c r="BL55" s="14">
        <f t="shared" si="81"/>
        <v>0</v>
      </c>
      <c r="BM55" s="14">
        <f t="shared" si="82"/>
        <v>0</v>
      </c>
      <c r="BN55" s="13">
        <f t="shared" si="83"/>
        <v>0</v>
      </c>
      <c r="BP55" s="14">
        <f t="shared" si="84"/>
        <v>0</v>
      </c>
      <c r="BQ55" s="38">
        <f t="shared" si="85"/>
        <v>0</v>
      </c>
      <c r="BR55" s="96"/>
      <c r="CU55" s="173" t="str">
        <f t="shared" ref="CU55:CU59" si="86">IF(BF55&gt;1,CONCATENATE(B55,BF55),IF(BF55&gt;0,B55,""))</f>
        <v/>
      </c>
    </row>
    <row r="56" spans="2:99" ht="9.75" customHeight="1">
      <c r="B56" s="135"/>
      <c r="C56" s="53"/>
      <c r="D56" s="54"/>
      <c r="E56" s="198"/>
      <c r="G56" s="55"/>
      <c r="H56" s="198"/>
      <c r="J56" s="55"/>
      <c r="K56" s="198"/>
      <c r="M56" s="55"/>
      <c r="N56" s="198"/>
      <c r="P56" s="55"/>
      <c r="Q56" s="198"/>
      <c r="S56" s="55"/>
      <c r="T56" s="198"/>
      <c r="V56" s="55"/>
      <c r="W56" s="198"/>
      <c r="Y56" s="55"/>
      <c r="Z56" s="198"/>
      <c r="AB56" s="55"/>
      <c r="AC56" s="198"/>
      <c r="AE56" s="55"/>
      <c r="AF56" s="198"/>
      <c r="AH56" s="55"/>
      <c r="AI56" s="121"/>
      <c r="AK56" s="55"/>
      <c r="AL56" s="121"/>
      <c r="AN56" s="55"/>
      <c r="AO56" s="121"/>
      <c r="AQ56" s="55"/>
      <c r="AR56" s="121"/>
      <c r="AT56" s="55"/>
      <c r="AU56" s="121"/>
      <c r="AW56" s="55"/>
      <c r="AX56" s="65" t="str">
        <f t="shared" si="67"/>
        <v/>
      </c>
      <c r="AY56" s="14" t="str">
        <f t="shared" si="68"/>
        <v/>
      </c>
      <c r="AZ56" s="37">
        <f t="shared" si="69"/>
        <v>0</v>
      </c>
      <c r="BA56" s="14">
        <f t="shared" si="70"/>
        <v>0</v>
      </c>
      <c r="BB56" s="38">
        <f t="shared" si="71"/>
        <v>0</v>
      </c>
      <c r="BC56" s="14">
        <f t="shared" si="72"/>
        <v>0</v>
      </c>
      <c r="BD56" s="38">
        <f t="shared" si="73"/>
        <v>0</v>
      </c>
      <c r="BE56" s="14">
        <f t="shared" si="74"/>
        <v>0</v>
      </c>
      <c r="BF56" s="14">
        <f t="shared" si="75"/>
        <v>0</v>
      </c>
      <c r="BG56" s="39">
        <f t="shared" si="76"/>
        <v>0</v>
      </c>
      <c r="BH56" s="14">
        <f t="shared" si="77"/>
        <v>0</v>
      </c>
      <c r="BI56" s="14">
        <f t="shared" si="78"/>
        <v>0</v>
      </c>
      <c r="BJ56" s="14">
        <f t="shared" si="79"/>
        <v>0</v>
      </c>
      <c r="BK56" s="14">
        <f t="shared" si="80"/>
        <v>0</v>
      </c>
      <c r="BL56" s="14">
        <f t="shared" si="81"/>
        <v>0</v>
      </c>
      <c r="BM56" s="14">
        <f t="shared" si="82"/>
        <v>0</v>
      </c>
      <c r="BN56" s="13">
        <f t="shared" si="83"/>
        <v>0</v>
      </c>
      <c r="BP56" s="14">
        <f t="shared" si="84"/>
        <v>0</v>
      </c>
      <c r="BQ56" s="38">
        <f t="shared" si="85"/>
        <v>0</v>
      </c>
      <c r="BR56" s="96"/>
      <c r="CU56" s="173" t="str">
        <f t="shared" si="86"/>
        <v/>
      </c>
    </row>
    <row r="57" spans="2:99" ht="9.75" customHeight="1">
      <c r="B57" s="136"/>
      <c r="C57" s="56"/>
      <c r="D57" s="54"/>
      <c r="E57" s="198"/>
      <c r="G57" s="55"/>
      <c r="H57" s="198"/>
      <c r="J57" s="55"/>
      <c r="K57" s="198"/>
      <c r="M57" s="55"/>
      <c r="N57" s="198"/>
      <c r="P57" s="55"/>
      <c r="Q57" s="198"/>
      <c r="S57" s="55"/>
      <c r="T57" s="198"/>
      <c r="V57" s="55"/>
      <c r="W57" s="198"/>
      <c r="Y57" s="55"/>
      <c r="Z57" s="198"/>
      <c r="AB57" s="55"/>
      <c r="AC57" s="198"/>
      <c r="AE57" s="55"/>
      <c r="AF57" s="198"/>
      <c r="AH57" s="55"/>
      <c r="AI57" s="121"/>
      <c r="AK57" s="55"/>
      <c r="AL57" s="121"/>
      <c r="AN57" s="55"/>
      <c r="AO57" s="121"/>
      <c r="AQ57" s="55"/>
      <c r="AR57" s="121"/>
      <c r="AT57" s="55"/>
      <c r="AU57" s="121"/>
      <c r="AW57" s="55"/>
      <c r="AX57" s="65" t="str">
        <f t="shared" si="67"/>
        <v/>
      </c>
      <c r="AY57" s="14" t="str">
        <f t="shared" si="68"/>
        <v/>
      </c>
      <c r="AZ57" s="37">
        <f t="shared" si="69"/>
        <v>0</v>
      </c>
      <c r="BA57" s="14">
        <f t="shared" si="70"/>
        <v>0</v>
      </c>
      <c r="BB57" s="38">
        <f t="shared" si="71"/>
        <v>0</v>
      </c>
      <c r="BC57" s="14">
        <f t="shared" si="72"/>
        <v>0</v>
      </c>
      <c r="BD57" s="38">
        <f t="shared" si="73"/>
        <v>0</v>
      </c>
      <c r="BE57" s="14">
        <f t="shared" si="74"/>
        <v>0</v>
      </c>
      <c r="BF57" s="14">
        <f t="shared" si="75"/>
        <v>0</v>
      </c>
      <c r="BG57" s="39">
        <f t="shared" si="76"/>
        <v>0</v>
      </c>
      <c r="BH57" s="14">
        <f t="shared" si="77"/>
        <v>0</v>
      </c>
      <c r="BI57" s="14">
        <f t="shared" si="78"/>
        <v>0</v>
      </c>
      <c r="BJ57" s="14">
        <f t="shared" si="79"/>
        <v>0</v>
      </c>
      <c r="BK57" s="14">
        <f t="shared" si="80"/>
        <v>0</v>
      </c>
      <c r="BL57" s="14">
        <f t="shared" si="81"/>
        <v>0</v>
      </c>
      <c r="BM57" s="14">
        <f t="shared" si="82"/>
        <v>0</v>
      </c>
      <c r="BN57" s="13">
        <f t="shared" si="83"/>
        <v>0</v>
      </c>
      <c r="BP57" s="14">
        <f t="shared" si="84"/>
        <v>0</v>
      </c>
      <c r="BQ57" s="38">
        <f t="shared" si="85"/>
        <v>0</v>
      </c>
      <c r="BR57" s="96"/>
      <c r="CU57" s="173" t="str">
        <f t="shared" si="86"/>
        <v/>
      </c>
    </row>
    <row r="58" spans="2:99" ht="9.75" customHeight="1">
      <c r="B58" s="135"/>
      <c r="C58" s="51"/>
      <c r="D58" s="51"/>
      <c r="E58" s="40"/>
      <c r="F58" s="34"/>
      <c r="G58" s="35"/>
      <c r="H58" s="40"/>
      <c r="I58" s="34"/>
      <c r="J58" s="35"/>
      <c r="K58" s="40"/>
      <c r="L58" s="34"/>
      <c r="M58" s="35"/>
      <c r="N58" s="40"/>
      <c r="O58" s="34"/>
      <c r="P58" s="35"/>
      <c r="Q58" s="40"/>
      <c r="R58" s="34"/>
      <c r="S58" s="35"/>
      <c r="T58" s="40"/>
      <c r="U58" s="34"/>
      <c r="V58" s="35"/>
      <c r="W58" s="40"/>
      <c r="X58" s="34"/>
      <c r="Y58" s="35"/>
      <c r="Z58" s="40"/>
      <c r="AA58" s="34"/>
      <c r="AB58" s="35"/>
      <c r="AC58" s="40"/>
      <c r="AD58" s="34"/>
      <c r="AE58" s="35"/>
      <c r="AF58" s="40"/>
      <c r="AG58" s="34"/>
      <c r="AH58" s="35"/>
      <c r="AI58" s="119"/>
      <c r="AJ58" s="34"/>
      <c r="AK58" s="35"/>
      <c r="AL58" s="119"/>
      <c r="AM58" s="34"/>
      <c r="AN58" s="35"/>
      <c r="AO58" s="119"/>
      <c r="AP58" s="34"/>
      <c r="AQ58" s="35"/>
      <c r="AR58" s="119"/>
      <c r="AS58" s="34"/>
      <c r="AT58" s="35"/>
      <c r="AU58" s="119"/>
      <c r="AV58" s="34"/>
      <c r="AW58" s="35"/>
      <c r="AX58" s="65" t="str">
        <f t="shared" si="67"/>
        <v/>
      </c>
      <c r="AY58" s="14" t="str">
        <f t="shared" si="68"/>
        <v/>
      </c>
      <c r="AZ58" s="37">
        <f t="shared" si="69"/>
        <v>0</v>
      </c>
      <c r="BA58" s="14">
        <f t="shared" si="70"/>
        <v>0</v>
      </c>
      <c r="BB58" s="38">
        <f t="shared" si="71"/>
        <v>0</v>
      </c>
      <c r="BC58" s="14">
        <f t="shared" si="72"/>
        <v>0</v>
      </c>
      <c r="BD58" s="38">
        <f t="shared" si="73"/>
        <v>0</v>
      </c>
      <c r="BE58" s="14">
        <f t="shared" si="74"/>
        <v>0</v>
      </c>
      <c r="BF58" s="14">
        <f t="shared" si="75"/>
        <v>0</v>
      </c>
      <c r="BG58" s="39">
        <f t="shared" si="76"/>
        <v>0</v>
      </c>
      <c r="BH58" s="14">
        <f t="shared" si="77"/>
        <v>0</v>
      </c>
      <c r="BI58" s="14">
        <f t="shared" si="78"/>
        <v>0</v>
      </c>
      <c r="BJ58" s="14">
        <f t="shared" si="79"/>
        <v>0</v>
      </c>
      <c r="BK58" s="14">
        <f t="shared" si="80"/>
        <v>0</v>
      </c>
      <c r="BL58" s="14">
        <f t="shared" si="81"/>
        <v>0</v>
      </c>
      <c r="BM58" s="14">
        <f t="shared" si="82"/>
        <v>0</v>
      </c>
      <c r="BN58" s="13">
        <f t="shared" si="83"/>
        <v>0</v>
      </c>
      <c r="BP58" s="14">
        <f t="shared" si="84"/>
        <v>0</v>
      </c>
      <c r="BQ58" s="38">
        <f t="shared" si="85"/>
        <v>0</v>
      </c>
      <c r="BR58" s="96"/>
      <c r="CU58" s="173" t="str">
        <f t="shared" si="86"/>
        <v/>
      </c>
    </row>
    <row r="59" spans="2:99" ht="9.75" customHeight="1">
      <c r="B59" s="136"/>
      <c r="C59" s="52"/>
      <c r="D59" s="52"/>
      <c r="E59" s="197"/>
      <c r="F59" s="42"/>
      <c r="G59" s="43"/>
      <c r="H59" s="197"/>
      <c r="I59" s="42"/>
      <c r="J59" s="43"/>
      <c r="K59" s="197"/>
      <c r="L59" s="42"/>
      <c r="M59" s="43"/>
      <c r="N59" s="197"/>
      <c r="O59" s="42"/>
      <c r="P59" s="43"/>
      <c r="Q59" s="197"/>
      <c r="R59" s="42"/>
      <c r="S59" s="43"/>
      <c r="T59" s="197"/>
      <c r="U59" s="42"/>
      <c r="V59" s="43"/>
      <c r="W59" s="197"/>
      <c r="X59" s="42"/>
      <c r="Y59" s="43"/>
      <c r="Z59" s="197"/>
      <c r="AA59" s="42"/>
      <c r="AB59" s="43"/>
      <c r="AC59" s="197"/>
      <c r="AD59" s="42"/>
      <c r="AE59" s="43"/>
      <c r="AF59" s="197"/>
      <c r="AG59" s="42"/>
      <c r="AH59" s="43"/>
      <c r="AI59" s="120"/>
      <c r="AJ59" s="42"/>
      <c r="AK59" s="43"/>
      <c r="AL59" s="120"/>
      <c r="AM59" s="42"/>
      <c r="AN59" s="43"/>
      <c r="AO59" s="120"/>
      <c r="AP59" s="42"/>
      <c r="AQ59" s="43"/>
      <c r="AR59" s="120"/>
      <c r="AS59" s="42"/>
      <c r="AT59" s="43"/>
      <c r="AU59" s="120"/>
      <c r="AV59" s="42"/>
      <c r="AW59" s="43"/>
      <c r="AX59" s="65" t="str">
        <f t="shared" si="67"/>
        <v/>
      </c>
      <c r="AY59" s="14" t="str">
        <f t="shared" si="68"/>
        <v/>
      </c>
      <c r="AZ59" s="37">
        <f t="shared" si="69"/>
        <v>0</v>
      </c>
      <c r="BA59" s="14">
        <f t="shared" si="70"/>
        <v>0</v>
      </c>
      <c r="BB59" s="38">
        <f t="shared" si="71"/>
        <v>0</v>
      </c>
      <c r="BC59" s="14">
        <f t="shared" si="72"/>
        <v>0</v>
      </c>
      <c r="BD59" s="38">
        <f t="shared" si="73"/>
        <v>0</v>
      </c>
      <c r="BE59" s="14">
        <f t="shared" si="74"/>
        <v>0</v>
      </c>
      <c r="BF59" s="14">
        <f t="shared" si="75"/>
        <v>0</v>
      </c>
      <c r="BG59" s="39">
        <f t="shared" si="76"/>
        <v>0</v>
      </c>
      <c r="BH59" s="14">
        <f t="shared" si="77"/>
        <v>0</v>
      </c>
      <c r="BI59" s="14">
        <f t="shared" si="78"/>
        <v>0</v>
      </c>
      <c r="BJ59" s="14">
        <f t="shared" si="79"/>
        <v>0</v>
      </c>
      <c r="BK59" s="14">
        <f t="shared" si="80"/>
        <v>0</v>
      </c>
      <c r="BL59" s="14">
        <f t="shared" si="81"/>
        <v>0</v>
      </c>
      <c r="BM59" s="14">
        <f t="shared" si="82"/>
        <v>0</v>
      </c>
      <c r="BN59" s="13">
        <f t="shared" si="83"/>
        <v>0</v>
      </c>
      <c r="BP59" s="14">
        <f t="shared" si="84"/>
        <v>0</v>
      </c>
      <c r="BQ59" s="38">
        <f t="shared" si="85"/>
        <v>0</v>
      </c>
      <c r="BR59" s="96"/>
      <c r="CU59" s="173" t="str">
        <f t="shared" si="86"/>
        <v/>
      </c>
    </row>
    <row r="60" spans="2:99" ht="10.5" customHeight="1">
      <c r="E60" s="65">
        <f>IF(E33=1,COUNTA(E34:E51,E54:E59))+IF(H33=1,COUNTA(H34:H51,H54:H59)+IF(K33=1,COUNTA(K34:K51,K54:K59),0))</f>
        <v>0</v>
      </c>
      <c r="F60" s="65">
        <f>E31</f>
        <v>0</v>
      </c>
      <c r="G60" s="65">
        <f>IF(E60=0,0,((E60-F60)-3))</f>
        <v>0</v>
      </c>
      <c r="H60" s="65">
        <f>IF(H33=2,COUNTA(H34:H51,H54:H59))+IF(K33=2,COUNTA(K34:K51,K54:K59)+IF(N33=2,COUNTA(N34:N51,N54:N59),0))</f>
        <v>0</v>
      </c>
      <c r="I60" s="65">
        <f>H31</f>
        <v>0</v>
      </c>
      <c r="J60" s="65">
        <f>IF(H60=0,0,((H60-I60)-3))</f>
        <v>0</v>
      </c>
      <c r="K60" s="65">
        <f>IF(K33=3,COUNTA(K34:K51,K54:K59))+IF(N33=3,COUNTA(N34:N51,N54:N59)+IF(Q33=3,COUNTA(Q34:Q51,Q54:Q59),0))</f>
        <v>0</v>
      </c>
      <c r="L60" s="65">
        <f>K31</f>
        <v>0</v>
      </c>
      <c r="M60" s="65">
        <f>IF(K60=0,0,((K60-L60)-3))</f>
        <v>0</v>
      </c>
      <c r="N60" s="65">
        <f>IF(N33=4,COUNTA(N34:N51,N54:N59))+IF(Q33=4,COUNTA(Q34:Q51,Q54:Q59)+IF(T33=4,COUNTA(T34:T51,T54:T59),0))</f>
        <v>0</v>
      </c>
      <c r="O60" s="65">
        <f>N31</f>
        <v>0</v>
      </c>
      <c r="P60" s="65">
        <f>IF(N60=0,0,((N60-O60)-3))</f>
        <v>0</v>
      </c>
      <c r="Q60" s="65">
        <f>IF(Q33=5,COUNTA(Q34:Q51,Q54:Q59))+IF(T33=5,COUNTA(T34:T51,T54:T59)+IF(W33=5,COUNTA(W34:W51,W54:W59),0))</f>
        <v>0</v>
      </c>
      <c r="R60" s="65">
        <f>Q31</f>
        <v>0</v>
      </c>
      <c r="S60" s="65">
        <f>IF(Q60=0,0,((Q60-R60)-3))</f>
        <v>0</v>
      </c>
      <c r="T60" s="65">
        <f>IF(T33=6,COUNTA(T34:T51,T54:T59))+IF(W33=6,COUNTA(W34:W51,W54:W59)+IF(Z33=6,COUNTA(Z34:Z51,Z54:Z59),0))</f>
        <v>0</v>
      </c>
      <c r="U60" s="65">
        <f>T31</f>
        <v>0</v>
      </c>
      <c r="V60" s="65">
        <f>IF(T60=0,0,((T60-U60)-3))</f>
        <v>0</v>
      </c>
      <c r="W60" s="65">
        <f>IF(W33=7,COUNTA(W34:W51,W54:W59))+IF(Z33=7,COUNTA(Z34:Z51,Z54:Z59)+IF(AC33=7,COUNTA(AC34:AC51,AC54:AC59),0))</f>
        <v>0</v>
      </c>
      <c r="X60" s="65">
        <f>W31</f>
        <v>0</v>
      </c>
      <c r="Y60" s="65">
        <f>IF(W60=0,0,((W60-X60)-3))</f>
        <v>0</v>
      </c>
      <c r="Z60" s="65">
        <f>IF(Z33=8,COUNTA(Z34:Z51,Z54:Z59))+IF(AC33=8,COUNTA(AC34:AC51,AC54:AC59)+IF(AF33=8,COUNTA(AF34:AF51,AF54:AF59),0))</f>
        <v>0</v>
      </c>
      <c r="AA60" s="65">
        <f>Z31</f>
        <v>0</v>
      </c>
      <c r="AB60" s="65">
        <f>IF(Z60=0,0,((Z60-AA60)-3))</f>
        <v>0</v>
      </c>
      <c r="AC60" s="65">
        <f>IF(AC33=9,COUNTA(AC34:AC51,AC54:AC59))+IF(AF33=9,COUNTA(AF34:AF51,AF54:AF59)+IF(AI33=9,COUNTA(AI34:AI51,AI54:AI59),0))</f>
        <v>0</v>
      </c>
      <c r="AD60" s="65">
        <f>AC31</f>
        <v>0</v>
      </c>
      <c r="AE60" s="65">
        <f>IF(AC60=0,0,((AC60-AD60)-3))</f>
        <v>0</v>
      </c>
      <c r="AF60" s="65">
        <f>IF(AF33=10,COUNTA(AF34:AF51,AF54:AF59))+IF(AI33=10,COUNTA(AI34:AI51,AI54:AI59)+IF(AL33=10,COUNTA(AL34:AL51,AL54:AL59),0))</f>
        <v>0</v>
      </c>
      <c r="AG60" s="65">
        <f>AF31</f>
        <v>0</v>
      </c>
      <c r="AH60" s="65">
        <f>IF(AF60=0,0,((AF60-AG60)-3))</f>
        <v>0</v>
      </c>
      <c r="AI60" s="65">
        <f>IF(AI33=11,COUNTA(AI34:AI51,AI54:AI59))+IF(AL33=11,COUNTA(AL34:AL51,AL54:AL59)+IF(AO33=11,COUNTA(AO34:AO51,AO54:AO59),0))</f>
        <v>0</v>
      </c>
      <c r="AJ60" s="65">
        <f>AI31</f>
        <v>0</v>
      </c>
      <c r="AK60" s="65">
        <f>IF(AI60=0,0,((AI60-AJ60)-3))</f>
        <v>0</v>
      </c>
      <c r="AL60" s="65">
        <f>IF(AL33=12,COUNTA(AL34:AL51,AL54:AL59))+IF(AO33=12,COUNTA(AO34:AO51,AO54:AO59)+IF(AR33=12,COUNTA(AR34:AR51,AR54:AR59),0))</f>
        <v>0</v>
      </c>
      <c r="AM60" s="65">
        <f>AL31</f>
        <v>0</v>
      </c>
      <c r="AN60" s="65">
        <f>IF(AL60=0,0,((AL60-AM60)-3))</f>
        <v>0</v>
      </c>
      <c r="AO60" s="65">
        <f>IF(AO33=13,COUNTA(AO34:AO51,AO54:AO59))+IF(AR33=13,COUNTA(AR34:AR51,AR54:AR59)+IF(AU33=13,COUNTA(AU34:AU51,AU54:AU59),0))</f>
        <v>0</v>
      </c>
      <c r="AP60" s="65">
        <f>AO31</f>
        <v>0</v>
      </c>
      <c r="AQ60" s="65">
        <f>IF(AO60=0,0,((AO60-AP60)-3))</f>
        <v>0</v>
      </c>
      <c r="AR60" s="65">
        <f>IF(AR33=14,COUNTA(AR34:AR51,AR54:AR59))+IF(AU33=14,COUNTA(AU34:AU51,AU54:AU59),0)</f>
        <v>0</v>
      </c>
      <c r="AS60" s="65">
        <f>AR31</f>
        <v>0</v>
      </c>
      <c r="AT60" s="65">
        <f>IF(AR60=0,0,((AR60-AS60)-3))</f>
        <v>0</v>
      </c>
      <c r="AU60" s="65">
        <f>IF(AU33=15,COUNTA(AU34:AU51,AU54:AU59))</f>
        <v>0</v>
      </c>
      <c r="AV60" s="65">
        <f>AU31</f>
        <v>0</v>
      </c>
      <c r="AW60" s="65">
        <f>IF(AU60=0,0,((AU60-AV60)-3))</f>
        <v>0</v>
      </c>
      <c r="AY60" s="26"/>
      <c r="BR60" s="96"/>
      <c r="CU60" s="174"/>
    </row>
    <row r="61" spans="2:99" ht="10.5" customHeight="1">
      <c r="BR61" s="96"/>
      <c r="CU61" s="174"/>
    </row>
    <row r="62" spans="2:99" ht="10.5" customHeight="1">
      <c r="CU62" s="175" t="str">
        <f>SUBSTITUTE(TRIM(CONCATENATE(CU34," ",CU35," ",CU36," ",CU37," ",CU38," ",CU39," ",CU40," ",CU41," ",CU42," ",CU43," ",CU44," ",CU45," ",CU46," ",CU47," ",CU48," ",CU49," ",CU50," ",CU51," ",CU54," ",CU55," ",CU56," ",CU57," ",CU58," ",CU59))," ",",")</f>
        <v/>
      </c>
    </row>
    <row r="63" spans="2:99" ht="10.5" customHeight="1">
      <c r="C63" s="15"/>
      <c r="N63" s="15"/>
      <c r="O63" s="15"/>
      <c r="P63" s="15"/>
    </row>
    <row r="64" spans="2:99" ht="10.5" customHeight="1">
      <c r="C64" s="15"/>
      <c r="N64" s="15"/>
    </row>
    <row r="65" spans="3:50" ht="10.5" customHeight="1">
      <c r="C65" s="15"/>
      <c r="N65" s="15"/>
    </row>
    <row r="72" spans="3:50" ht="10.5" customHeight="1">
      <c r="AX72" s="66"/>
    </row>
    <row r="73" spans="3:50" ht="10.5" customHeight="1">
      <c r="AX73" s="66"/>
    </row>
    <row r="74" spans="3:50" ht="10.5" customHeight="1">
      <c r="AX74" s="66"/>
    </row>
    <row r="75" spans="3:50" ht="10.5" customHeight="1">
      <c r="AX75" s="66"/>
    </row>
    <row r="76" spans="3:50" ht="10.5" customHeight="1">
      <c r="AX76" s="66"/>
    </row>
    <row r="77" spans="3:50" ht="10.5" customHeight="1">
      <c r="AX77" s="66"/>
    </row>
    <row r="78" spans="3:50" ht="10.5" customHeight="1">
      <c r="AX78" s="66"/>
    </row>
    <row r="79" spans="3:50" ht="10.5" customHeight="1">
      <c r="AX79" s="66"/>
    </row>
    <row r="80" spans="3:50" ht="10.5" customHeight="1">
      <c r="AX80" s="66"/>
    </row>
    <row r="81" spans="50:50" ht="10.5" customHeight="1">
      <c r="AX81" s="66"/>
    </row>
    <row r="82" spans="50:50" ht="10.5" customHeight="1">
      <c r="AX82" s="66"/>
    </row>
    <row r="83" spans="50:50" ht="10.5" customHeight="1">
      <c r="AX83" s="66"/>
    </row>
    <row r="84" spans="50:50" ht="10.5" customHeight="1">
      <c r="AX84" s="66"/>
    </row>
    <row r="85" spans="50:50" ht="10.5" customHeight="1">
      <c r="AX85" s="66"/>
    </row>
    <row r="86" spans="50:50" ht="10.5" customHeight="1">
      <c r="AX86" s="66"/>
    </row>
    <row r="87" spans="50:50" ht="10.5" customHeight="1">
      <c r="AX87" s="66"/>
    </row>
    <row r="88" spans="50:50" ht="10.5" customHeight="1">
      <c r="AX88" s="66"/>
    </row>
    <row r="89" spans="50:50" ht="10.5" customHeight="1">
      <c r="AX89" s="66"/>
    </row>
    <row r="90" spans="50:50" ht="10.5" customHeight="1">
      <c r="AX90" s="66"/>
    </row>
    <row r="91" spans="50:50" ht="10.5" customHeight="1">
      <c r="AX91" s="66"/>
    </row>
    <row r="92" spans="50:50" ht="10.5" customHeight="1">
      <c r="AX92" s="66"/>
    </row>
    <row r="93" spans="50:50" ht="10.5" customHeight="1">
      <c r="AX93" s="66"/>
    </row>
    <row r="94" spans="50:50" ht="10.5" customHeight="1">
      <c r="AX94" s="66"/>
    </row>
    <row r="95" spans="50:50" ht="10.5" customHeight="1">
      <c r="AX95" s="66"/>
    </row>
    <row r="96" spans="50:50" ht="10.5" customHeight="1">
      <c r="AX96" s="66"/>
    </row>
    <row r="97" spans="50:50" ht="10.5" customHeight="1">
      <c r="AX97" s="66"/>
    </row>
    <row r="98" spans="50:50" ht="10.5" customHeight="1">
      <c r="AX98" s="66"/>
    </row>
    <row r="99" spans="50:50" ht="10.5" customHeight="1">
      <c r="AX99" s="66"/>
    </row>
    <row r="100" spans="50:50" ht="10.5" customHeight="1">
      <c r="AX100" s="66"/>
    </row>
    <row r="101" spans="50:50" ht="10.5" customHeight="1">
      <c r="AX101" s="66"/>
    </row>
    <row r="102" spans="50:50" ht="10.5" customHeight="1">
      <c r="AX102" s="66"/>
    </row>
    <row r="103" spans="50:50" ht="10.5" customHeight="1">
      <c r="AX103" s="66"/>
    </row>
    <row r="104" spans="50:50" ht="10.5" customHeight="1">
      <c r="AX104" s="66"/>
    </row>
    <row r="105" spans="50:50" ht="10.5" customHeight="1">
      <c r="AX105" s="66"/>
    </row>
    <row r="106" spans="50:50" ht="10.5" customHeight="1">
      <c r="AX106" s="66"/>
    </row>
    <row r="107" spans="50:50" ht="10.5" customHeight="1">
      <c r="AX107" s="66"/>
    </row>
    <row r="108" spans="50:50" ht="10.5" customHeight="1">
      <c r="AX108" s="66"/>
    </row>
    <row r="109" spans="50:50" ht="10.5" customHeight="1">
      <c r="AX109" s="66"/>
    </row>
    <row r="110" spans="50:50" ht="10.5" customHeight="1">
      <c r="AX110" s="66"/>
    </row>
    <row r="111" spans="50:50" ht="10.5" customHeight="1">
      <c r="AX111" s="66"/>
    </row>
    <row r="112" spans="50:50" ht="10.5" customHeight="1">
      <c r="AX112" s="66"/>
    </row>
    <row r="113" spans="50:50" ht="10.5" customHeight="1">
      <c r="AX113" s="66"/>
    </row>
    <row r="114" spans="50:50" ht="10.5" customHeight="1">
      <c r="AX114" s="66"/>
    </row>
    <row r="115" spans="50:50" ht="10.5" customHeight="1">
      <c r="AX115" s="66"/>
    </row>
    <row r="116" spans="50:50" ht="10.5" customHeight="1">
      <c r="AX116" s="66"/>
    </row>
    <row r="117" spans="50:50" ht="10.5" customHeight="1">
      <c r="AX117" s="66"/>
    </row>
    <row r="118" spans="50:50" ht="10.5" customHeight="1">
      <c r="AX118" s="66"/>
    </row>
    <row r="119" spans="50:50" ht="10.5" customHeight="1">
      <c r="AX119" s="66"/>
    </row>
    <row r="120" spans="50:50" ht="10.5" customHeight="1">
      <c r="AX120" s="66"/>
    </row>
    <row r="121" spans="50:50" ht="10.5" customHeight="1">
      <c r="AX121" s="66"/>
    </row>
    <row r="122" spans="50:50" ht="10.5" customHeight="1">
      <c r="AX122" s="66"/>
    </row>
    <row r="123" spans="50:50" ht="10.5" customHeight="1">
      <c r="AX123" s="66"/>
    </row>
    <row r="124" spans="50:50" ht="10.5" customHeight="1">
      <c r="AX124" s="66"/>
    </row>
    <row r="125" spans="50:50" ht="10.5" customHeight="1">
      <c r="AX125" s="66"/>
    </row>
    <row r="126" spans="50:50" ht="10.5" customHeight="1">
      <c r="AX126" s="66"/>
    </row>
    <row r="127" spans="50:50" ht="10.5" customHeight="1">
      <c r="AX127" s="66"/>
    </row>
    <row r="128" spans="50:50" ht="10.5" customHeight="1">
      <c r="AX128" s="66"/>
    </row>
    <row r="129" spans="50:50" ht="10.5" customHeight="1">
      <c r="AX129" s="66"/>
    </row>
    <row r="130" spans="50:50" ht="10.5" customHeight="1">
      <c r="AX130" s="66"/>
    </row>
    <row r="131" spans="50:50" ht="10.5" customHeight="1">
      <c r="AX131" s="66"/>
    </row>
    <row r="132" spans="50:50" ht="10.5" customHeight="1">
      <c r="AX132" s="66"/>
    </row>
    <row r="133" spans="50:50" ht="10.5" customHeight="1">
      <c r="AX133" s="66"/>
    </row>
    <row r="134" spans="50:50" ht="10.5" customHeight="1">
      <c r="AX134" s="66"/>
    </row>
    <row r="135" spans="50:50" ht="10.5" customHeight="1">
      <c r="AX135" s="66"/>
    </row>
    <row r="136" spans="50:50" ht="10.5" customHeight="1">
      <c r="AX136" s="66"/>
    </row>
    <row r="137" spans="50:50" ht="10.5" customHeight="1">
      <c r="AX137" s="66"/>
    </row>
    <row r="138" spans="50:50" ht="10.5" customHeight="1">
      <c r="AX138" s="66"/>
    </row>
    <row r="139" spans="50:50" ht="10.5" customHeight="1">
      <c r="AX139" s="66"/>
    </row>
    <row r="140" spans="50:50" ht="10.5" customHeight="1">
      <c r="AX140" s="66"/>
    </row>
    <row r="141" spans="50:50" ht="10.5" customHeight="1">
      <c r="AX141" s="66"/>
    </row>
    <row r="142" spans="50:50" ht="10.5" customHeight="1">
      <c r="AX142" s="66"/>
    </row>
    <row r="143" spans="50:50" ht="10.5" customHeight="1">
      <c r="AX143" s="66"/>
    </row>
    <row r="144" spans="50:50" ht="10.5" customHeight="1">
      <c r="AX144" s="66"/>
    </row>
    <row r="145" spans="50:50" ht="10.5" customHeight="1">
      <c r="AX145" s="66"/>
    </row>
    <row r="146" spans="50:50" ht="10.5" customHeight="1">
      <c r="AX146" s="66"/>
    </row>
    <row r="147" spans="50:50" ht="10.5" customHeight="1">
      <c r="AX147" s="66"/>
    </row>
    <row r="148" spans="50:50" ht="10.5" customHeight="1">
      <c r="AX148" s="66"/>
    </row>
    <row r="149" spans="50:50" ht="10.5" customHeight="1">
      <c r="AX149" s="66"/>
    </row>
    <row r="150" spans="50:50" ht="10.5" customHeight="1">
      <c r="AX150" s="66"/>
    </row>
  </sheetData>
  <mergeCells count="86">
    <mergeCell ref="BC29:BD29"/>
    <mergeCell ref="BC30:BD30"/>
    <mergeCell ref="BC31:BD31"/>
    <mergeCell ref="AY29:AZ29"/>
    <mergeCell ref="AY30:AZ30"/>
    <mergeCell ref="AY31:AZ31"/>
    <mergeCell ref="BA29:BB29"/>
    <mergeCell ref="BA30:BB30"/>
    <mergeCell ref="BA31:BB31"/>
    <mergeCell ref="AO31:AQ31"/>
    <mergeCell ref="AR31:AT31"/>
    <mergeCell ref="AF31:AH31"/>
    <mergeCell ref="E33:G33"/>
    <mergeCell ref="H33:J33"/>
    <mergeCell ref="K33:M33"/>
    <mergeCell ref="N33:P33"/>
    <mergeCell ref="Q33:S33"/>
    <mergeCell ref="T33:V33"/>
    <mergeCell ref="AR33:AT33"/>
    <mergeCell ref="AI33:AK33"/>
    <mergeCell ref="AL33:AN33"/>
    <mergeCell ref="W33:Y33"/>
    <mergeCell ref="Z33:AB33"/>
    <mergeCell ref="AU33:AW33"/>
    <mergeCell ref="AC33:AE33"/>
    <mergeCell ref="AF33:AH33"/>
    <mergeCell ref="AO33:AQ33"/>
    <mergeCell ref="E31:G31"/>
    <mergeCell ref="H31:J31"/>
    <mergeCell ref="K31:M31"/>
    <mergeCell ref="N31:P31"/>
    <mergeCell ref="AU31:AW31"/>
    <mergeCell ref="Q31:S31"/>
    <mergeCell ref="T31:V31"/>
    <mergeCell ref="AC31:AE31"/>
    <mergeCell ref="AL31:AN31"/>
    <mergeCell ref="AI31:AK31"/>
    <mergeCell ref="W31:Y31"/>
    <mergeCell ref="Z31:AB31"/>
    <mergeCell ref="AC1:AE1"/>
    <mergeCell ref="AF1:AH1"/>
    <mergeCell ref="AI1:AK1"/>
    <mergeCell ref="AL1:AN1"/>
    <mergeCell ref="Z1:AB1"/>
    <mergeCell ref="AF29:AH29"/>
    <mergeCell ref="E30:G30"/>
    <mergeCell ref="H30:J30"/>
    <mergeCell ref="K30:M30"/>
    <mergeCell ref="N30:P30"/>
    <mergeCell ref="Q30:S30"/>
    <mergeCell ref="T30:V30"/>
    <mergeCell ref="W30:Y30"/>
    <mergeCell ref="E29:G29"/>
    <mergeCell ref="H29:J29"/>
    <mergeCell ref="K29:M29"/>
    <mergeCell ref="N29:P29"/>
    <mergeCell ref="Z29:AB29"/>
    <mergeCell ref="AO1:AQ1"/>
    <mergeCell ref="AR29:AT29"/>
    <mergeCell ref="AU29:AW29"/>
    <mergeCell ref="AR1:AT1"/>
    <mergeCell ref="AU1:AW1"/>
    <mergeCell ref="AO29:AQ29"/>
    <mergeCell ref="W1:Y1"/>
    <mergeCell ref="E1:G1"/>
    <mergeCell ref="H1:J1"/>
    <mergeCell ref="K1:M1"/>
    <mergeCell ref="N1:P1"/>
    <mergeCell ref="Q1:S1"/>
    <mergeCell ref="T1:V1"/>
    <mergeCell ref="BL30:BM31"/>
    <mergeCell ref="BJ30:BK31"/>
    <mergeCell ref="W29:Y29"/>
    <mergeCell ref="Q29:S29"/>
    <mergeCell ref="T29:V29"/>
    <mergeCell ref="AR30:AT30"/>
    <mergeCell ref="AC29:AE29"/>
    <mergeCell ref="AU30:AW30"/>
    <mergeCell ref="AL30:AN30"/>
    <mergeCell ref="AO30:AQ30"/>
    <mergeCell ref="AI29:AK29"/>
    <mergeCell ref="AL29:AN29"/>
    <mergeCell ref="AI30:AK30"/>
    <mergeCell ref="Z30:AB30"/>
    <mergeCell ref="AC30:AE30"/>
    <mergeCell ref="AF30:AH30"/>
  </mergeCells>
  <phoneticPr fontId="6" type="noConversion"/>
  <conditionalFormatting sqref="E2:E27 H2:H27 K2:K27 N2:N27 Q2:Q27 T2:T27 W2:W27 Z2:Z27 AC2:AC27 AF2:AF27 AI2:AI27 AL2:AL27 AO2:AO27 AR2:AR27 AU2:AU27">
    <cfRule type="cellIs" dxfId="397" priority="545" operator="equal">
      <formula>"HR"</formula>
    </cfRule>
  </conditionalFormatting>
  <conditionalFormatting sqref="E2:E27">
    <cfRule type="containsText" dxfId="396" priority="355" operator="containsText" text="b">
      <formula>NOT(ISERROR(SEARCH("b",E2)))</formula>
    </cfRule>
  </conditionalFormatting>
  <conditionalFormatting sqref="E34:E59 H34:H59 K34:K59 N34:N59 Q34:Q59 T34:T59 W34:W59 Z34:Z59 AC34:AC59 AF34:AF59 AI34:AI59 AL34:AL59 AO34:AO59 AR34:AR59 AU34:AU59">
    <cfRule type="cellIs" dxfId="395" priority="169" operator="equal">
      <formula>"HR"</formula>
    </cfRule>
  </conditionalFormatting>
  <conditionalFormatting sqref="E34:E59">
    <cfRule type="containsText" dxfId="394" priority="168" operator="containsText" text="b">
      <formula>NOT(ISERROR(SEARCH("b",E34)))</formula>
    </cfRule>
  </conditionalFormatting>
  <conditionalFormatting sqref="E30:G30">
    <cfRule type="expression" dxfId="393" priority="386">
      <formula>$E$28=0</formula>
    </cfRule>
  </conditionalFormatting>
  <conditionalFormatting sqref="E31:G31">
    <cfRule type="expression" dxfId="392" priority="378">
      <formula>$E$60=0</formula>
    </cfRule>
  </conditionalFormatting>
  <conditionalFormatting sqref="E30:AE31">
    <cfRule type="cellIs" dxfId="391" priority="811" stopIfTrue="1" operator="greaterThan">
      <formula>0</formula>
    </cfRule>
  </conditionalFormatting>
  <conditionalFormatting sqref="H2:H27">
    <cfRule type="containsText" dxfId="390" priority="40" operator="containsText" text="b">
      <formula>NOT(ISERROR(SEARCH("b",H2)))</formula>
    </cfRule>
  </conditionalFormatting>
  <conditionalFormatting sqref="H34:H59">
    <cfRule type="containsText" dxfId="389" priority="26" operator="containsText" text="b">
      <formula>NOT(ISERROR(SEARCH("b",H34)))</formula>
    </cfRule>
  </conditionalFormatting>
  <conditionalFormatting sqref="H30:J30">
    <cfRule type="expression" dxfId="388" priority="401">
      <formula>$H$28=0</formula>
    </cfRule>
  </conditionalFormatting>
  <conditionalFormatting sqref="H31:J31">
    <cfRule type="expression" dxfId="387" priority="377">
      <formula>$H$60=0</formula>
    </cfRule>
  </conditionalFormatting>
  <conditionalFormatting sqref="K2:K27">
    <cfRule type="containsText" dxfId="386" priority="39" operator="containsText" text="b">
      <formula>NOT(ISERROR(SEARCH("b",K2)))</formula>
    </cfRule>
  </conditionalFormatting>
  <conditionalFormatting sqref="K34:K59">
    <cfRule type="containsText" dxfId="385" priority="25" operator="containsText" text="b">
      <formula>NOT(ISERROR(SEARCH("b",K34)))</formula>
    </cfRule>
  </conditionalFormatting>
  <conditionalFormatting sqref="K30:M30">
    <cfRule type="expression" dxfId="384" priority="400">
      <formula>$K$28=0</formula>
    </cfRule>
  </conditionalFormatting>
  <conditionalFormatting sqref="K31:M31">
    <cfRule type="expression" dxfId="383" priority="376">
      <formula>$K$60=0</formula>
    </cfRule>
  </conditionalFormatting>
  <conditionalFormatting sqref="N2:N27">
    <cfRule type="containsText" dxfId="382" priority="38" operator="containsText" text="b">
      <formula>NOT(ISERROR(SEARCH("b",N2)))</formula>
    </cfRule>
  </conditionalFormatting>
  <conditionalFormatting sqref="N34:N59">
    <cfRule type="containsText" dxfId="381" priority="24" operator="containsText" text="b">
      <formula>NOT(ISERROR(SEARCH("b",N34)))</formula>
    </cfRule>
  </conditionalFormatting>
  <conditionalFormatting sqref="N30:P30">
    <cfRule type="expression" dxfId="380" priority="399">
      <formula>$N$28=0</formula>
    </cfRule>
  </conditionalFormatting>
  <conditionalFormatting sqref="N31:P31">
    <cfRule type="expression" dxfId="379" priority="375">
      <formula>$N$60=0</formula>
    </cfRule>
  </conditionalFormatting>
  <conditionalFormatting sqref="Q2:Q27">
    <cfRule type="containsText" dxfId="378" priority="37" operator="containsText" text="b">
      <formula>NOT(ISERROR(SEARCH("b",Q2)))</formula>
    </cfRule>
  </conditionalFormatting>
  <conditionalFormatting sqref="Q34:Q59">
    <cfRule type="containsText" dxfId="377" priority="23" operator="containsText" text="b">
      <formula>NOT(ISERROR(SEARCH("b",Q34)))</formula>
    </cfRule>
  </conditionalFormatting>
  <conditionalFormatting sqref="Q30:S30">
    <cfRule type="expression" dxfId="376" priority="398">
      <formula>$Q$28=0</formula>
    </cfRule>
  </conditionalFormatting>
  <conditionalFormatting sqref="Q31:S31">
    <cfRule type="expression" dxfId="375" priority="374">
      <formula>$Q$60=0</formula>
    </cfRule>
  </conditionalFormatting>
  <conditionalFormatting sqref="T2:T27">
    <cfRule type="containsText" dxfId="374" priority="36" operator="containsText" text="b">
      <formula>NOT(ISERROR(SEARCH("b",T2)))</formula>
    </cfRule>
  </conditionalFormatting>
  <conditionalFormatting sqref="T34:T59">
    <cfRule type="containsText" dxfId="373" priority="22" operator="containsText" text="b">
      <formula>NOT(ISERROR(SEARCH("b",T34)))</formula>
    </cfRule>
  </conditionalFormatting>
  <conditionalFormatting sqref="T30:V30">
    <cfRule type="expression" dxfId="372" priority="397">
      <formula>$T$28=0</formula>
    </cfRule>
  </conditionalFormatting>
  <conditionalFormatting sqref="T31:V31">
    <cfRule type="expression" dxfId="371" priority="373">
      <formula>$T$60=0</formula>
    </cfRule>
  </conditionalFormatting>
  <conditionalFormatting sqref="W2:W27">
    <cfRule type="containsText" dxfId="370" priority="35" operator="containsText" text="b">
      <formula>NOT(ISERROR(SEARCH("b",W2)))</formula>
    </cfRule>
  </conditionalFormatting>
  <conditionalFormatting sqref="W34:W59">
    <cfRule type="containsText" dxfId="369" priority="21" operator="containsText" text="b">
      <formula>NOT(ISERROR(SEARCH("b",W34)))</formula>
    </cfRule>
  </conditionalFormatting>
  <conditionalFormatting sqref="W30:Y30">
    <cfRule type="expression" dxfId="368" priority="396">
      <formula>$W$28=0</formula>
    </cfRule>
  </conditionalFormatting>
  <conditionalFormatting sqref="W31:Y31">
    <cfRule type="expression" dxfId="367" priority="372">
      <formula>$W$60=0</formula>
    </cfRule>
  </conditionalFormatting>
  <conditionalFormatting sqref="Z2:Z27">
    <cfRule type="containsText" dxfId="366" priority="34" operator="containsText" text="b">
      <formula>NOT(ISERROR(SEARCH("b",Z2)))</formula>
    </cfRule>
  </conditionalFormatting>
  <conditionalFormatting sqref="Z34:Z59">
    <cfRule type="containsText" dxfId="365" priority="20" operator="containsText" text="b">
      <formula>NOT(ISERROR(SEARCH("b",Z34)))</formula>
    </cfRule>
  </conditionalFormatting>
  <conditionalFormatting sqref="Z30:AB30">
    <cfRule type="expression" dxfId="364" priority="948">
      <formula>$Z$28=0</formula>
    </cfRule>
  </conditionalFormatting>
  <conditionalFormatting sqref="Z31:AB31">
    <cfRule type="expression" dxfId="363" priority="949">
      <formula>$Z$60=0</formula>
    </cfRule>
  </conditionalFormatting>
  <conditionalFormatting sqref="AC2:AC27">
    <cfRule type="containsText" dxfId="362" priority="33" operator="containsText" text="b">
      <formula>NOT(ISERROR(SEARCH("b",AC2)))</formula>
    </cfRule>
  </conditionalFormatting>
  <conditionalFormatting sqref="AC34:AC59">
    <cfRule type="containsText" dxfId="361" priority="19" operator="containsText" text="b">
      <formula>NOT(ISERROR(SEARCH("b",AC34)))</formula>
    </cfRule>
  </conditionalFormatting>
  <conditionalFormatting sqref="AC30:AE30">
    <cfRule type="expression" dxfId="360" priority="395">
      <formula>$AC$28=0</formula>
    </cfRule>
  </conditionalFormatting>
  <conditionalFormatting sqref="AC31:AE31">
    <cfRule type="expression" dxfId="359" priority="371">
      <formula>$AC$60=0</formula>
    </cfRule>
  </conditionalFormatting>
  <conditionalFormatting sqref="AF2:AF27">
    <cfRule type="containsText" dxfId="358" priority="32" operator="containsText" text="b">
      <formula>NOT(ISERROR(SEARCH("b",AF2)))</formula>
    </cfRule>
  </conditionalFormatting>
  <conditionalFormatting sqref="AF34:AF59">
    <cfRule type="containsText" dxfId="357" priority="18" operator="containsText" text="b">
      <formula>NOT(ISERROR(SEARCH("b",AF34)))</formula>
    </cfRule>
  </conditionalFormatting>
  <conditionalFormatting sqref="AF30:AH30">
    <cfRule type="expression" dxfId="356" priority="392">
      <formula>$AF$28=0</formula>
    </cfRule>
  </conditionalFormatting>
  <conditionalFormatting sqref="AF31:AH31">
    <cfRule type="expression" dxfId="355" priority="368">
      <formula>$AF$60=0</formula>
    </cfRule>
    <cfRule type="cellIs" dxfId="354" priority="369" operator="greaterThan">
      <formula>0</formula>
    </cfRule>
  </conditionalFormatting>
  <conditionalFormatting sqref="AF30:AW30">
    <cfRule type="cellIs" dxfId="353" priority="380" operator="greaterThan">
      <formula>0</formula>
    </cfRule>
  </conditionalFormatting>
  <conditionalFormatting sqref="AI2:AI27">
    <cfRule type="containsText" dxfId="352" priority="31" operator="containsText" text="b">
      <formula>NOT(ISERROR(SEARCH("b",AI2)))</formula>
    </cfRule>
  </conditionalFormatting>
  <conditionalFormatting sqref="AI34:AI59">
    <cfRule type="containsText" dxfId="351" priority="17" operator="containsText" text="b">
      <formula>NOT(ISERROR(SEARCH("b",AI34)))</formula>
    </cfRule>
  </conditionalFormatting>
  <conditionalFormatting sqref="AI30:AK30">
    <cfRule type="expression" dxfId="350" priority="391">
      <formula>$AI$28=0</formula>
    </cfRule>
  </conditionalFormatting>
  <conditionalFormatting sqref="AI31:AK31">
    <cfRule type="cellIs" dxfId="349" priority="367" operator="greaterThan">
      <formula>0</formula>
    </cfRule>
    <cfRule type="expression" dxfId="348" priority="366">
      <formula>$AI$60=0</formula>
    </cfRule>
  </conditionalFormatting>
  <conditionalFormatting sqref="AL2:AL27">
    <cfRule type="containsText" dxfId="347" priority="30" operator="containsText" text="b">
      <formula>NOT(ISERROR(SEARCH("b",AL2)))</formula>
    </cfRule>
  </conditionalFormatting>
  <conditionalFormatting sqref="AL34:AL59">
    <cfRule type="containsText" dxfId="346" priority="16" operator="containsText" text="b">
      <formula>NOT(ISERROR(SEARCH("b",AL34)))</formula>
    </cfRule>
  </conditionalFormatting>
  <conditionalFormatting sqref="AL30:AN30">
    <cfRule type="expression" dxfId="345" priority="390">
      <formula>$AL$28=0</formula>
    </cfRule>
  </conditionalFormatting>
  <conditionalFormatting sqref="AL31:AN31">
    <cfRule type="cellIs" dxfId="344" priority="365" operator="greaterThan">
      <formula>0</formula>
    </cfRule>
    <cfRule type="expression" dxfId="343" priority="364">
      <formula>$AL$60=0</formula>
    </cfRule>
  </conditionalFormatting>
  <conditionalFormatting sqref="AO2:AO27">
    <cfRule type="containsText" dxfId="342" priority="29" operator="containsText" text="b">
      <formula>NOT(ISERROR(SEARCH("b",AO2)))</formula>
    </cfRule>
  </conditionalFormatting>
  <conditionalFormatting sqref="AO34:AO59">
    <cfRule type="containsText" dxfId="341" priority="15" operator="containsText" text="b">
      <formula>NOT(ISERROR(SEARCH("b",AO34)))</formula>
    </cfRule>
  </conditionalFormatting>
  <conditionalFormatting sqref="AO30:AQ30">
    <cfRule type="expression" dxfId="340" priority="389">
      <formula>$AO$28=0</formula>
    </cfRule>
  </conditionalFormatting>
  <conditionalFormatting sqref="AO31:AQ31">
    <cfRule type="expression" dxfId="339" priority="363">
      <formula>$AO$60=0</formula>
    </cfRule>
  </conditionalFormatting>
  <conditionalFormatting sqref="AO31:AT31">
    <cfRule type="cellIs" dxfId="338" priority="361" operator="greaterThan">
      <formula>0</formula>
    </cfRule>
  </conditionalFormatting>
  <conditionalFormatting sqref="AR2:AR27">
    <cfRule type="containsText" dxfId="337" priority="28" operator="containsText" text="b">
      <formula>NOT(ISERROR(SEARCH("b",AR2)))</formula>
    </cfRule>
  </conditionalFormatting>
  <conditionalFormatting sqref="AR34:AR59">
    <cfRule type="containsText" dxfId="336" priority="14" operator="containsText" text="b">
      <formula>NOT(ISERROR(SEARCH("b",AR34)))</formula>
    </cfRule>
  </conditionalFormatting>
  <conditionalFormatting sqref="AR30:AT30">
    <cfRule type="expression" dxfId="335" priority="388">
      <formula>$AR$28=0</formula>
    </cfRule>
  </conditionalFormatting>
  <conditionalFormatting sqref="AR31:AT31">
    <cfRule type="expression" dxfId="334" priority="360">
      <formula>$AR$60=0</formula>
    </cfRule>
  </conditionalFormatting>
  <conditionalFormatting sqref="AU2:AU27">
    <cfRule type="containsText" dxfId="333" priority="27" operator="containsText" text="b">
      <formula>NOT(ISERROR(SEARCH("b",AU2)))</formula>
    </cfRule>
  </conditionalFormatting>
  <conditionalFormatting sqref="AU34:AU59">
    <cfRule type="containsText" dxfId="332" priority="13" operator="containsText" text="b">
      <formula>NOT(ISERROR(SEARCH("b",AU34)))</formula>
    </cfRule>
  </conditionalFormatting>
  <conditionalFormatting sqref="AU30:AW30">
    <cfRule type="expression" dxfId="331" priority="387">
      <formula>$AU$28=0</formula>
    </cfRule>
  </conditionalFormatting>
  <conditionalFormatting sqref="AU31:AW31">
    <cfRule type="cellIs" dxfId="330" priority="359" operator="greaterThan">
      <formula>0</formula>
    </cfRule>
    <cfRule type="expression" dxfId="329" priority="358">
      <formula>$AU$60=0</formula>
    </cfRule>
  </conditionalFormatting>
  <conditionalFormatting sqref="AX30:AX31">
    <cfRule type="cellIs" dxfId="328" priority="924" stopIfTrue="1" operator="greaterThan">
      <formula>0</formula>
    </cfRule>
  </conditionalFormatting>
  <conditionalFormatting sqref="AX72:AX125 AX127:AX150">
    <cfRule type="cellIs" dxfId="327" priority="873" stopIfTrue="1" operator="equal">
      <formula>0</formula>
    </cfRule>
  </conditionalFormatting>
  <conditionalFormatting sqref="AY1:BA28 AY72:AY65497">
    <cfRule type="cellIs" dxfId="326" priority="926" stopIfTrue="1" operator="equal">
      <formula>0</formula>
    </cfRule>
  </conditionalFormatting>
  <conditionalFormatting sqref="AY32:BQ59">
    <cfRule type="cellIs" dxfId="325" priority="1" stopIfTrue="1" operator="equal">
      <formula>0</formula>
    </cfRule>
  </conditionalFormatting>
  <conditionalFormatting sqref="BB28:BO28 BJ29:BO29">
    <cfRule type="cellIs" dxfId="324" priority="58" stopIfTrue="1" operator="equal">
      <formula>0</formula>
    </cfRule>
  </conditionalFormatting>
  <conditionalFormatting sqref="BB1:BQ27">
    <cfRule type="cellIs" dxfId="323" priority="3" stopIfTrue="1" operator="equal">
      <formula>0</formula>
    </cfRule>
  </conditionalFormatting>
  <conditionalFormatting sqref="BF30:BF31 BB61:BB63 AZ61:BA64 BC61:BC64 AZ126:AZ65497">
    <cfRule type="cellIs" dxfId="322" priority="927" stopIfTrue="1" operator="equal">
      <formula>0</formula>
    </cfRule>
  </conditionalFormatting>
  <conditionalFormatting sqref="BJ30 BL30 AY61:AY65 BD61:BQ65 BA65:BC65 AZ66:AZ124 BA66:BQ65497">
    <cfRule type="cellIs" dxfId="321" priority="947" stopIfTrue="1" operator="equal">
      <formula>0</formula>
    </cfRule>
  </conditionalFormatting>
  <conditionalFormatting sqref="BN30:BO31">
    <cfRule type="cellIs" dxfId="320" priority="57" stopIfTrue="1" operator="equal">
      <formula>0</formula>
    </cfRule>
  </conditionalFormatting>
  <conditionalFormatting sqref="BP28:BQ31 BH31:BI31">
    <cfRule type="cellIs" dxfId="319" priority="59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U65"/>
  <sheetViews>
    <sheetView zoomScaleNormal="100" workbookViewId="0"/>
  </sheetViews>
  <sheetFormatPr defaultColWidth="5.42578125" defaultRowHeight="10.5" customHeight="1"/>
  <cols>
    <col min="1" max="1" width="2.140625" style="4" customWidth="1"/>
    <col min="2" max="2" width="13.7109375" style="14" customWidth="1"/>
    <col min="3" max="3" width="3.7109375" style="14" customWidth="1"/>
    <col min="4" max="34" width="2.7109375" style="14" customWidth="1"/>
    <col min="35" max="49" width="2.7109375" style="14" hidden="1" customWidth="1"/>
    <col min="50" max="50" width="2.7109375" style="36" customWidth="1"/>
    <col min="51" max="58" width="2.7109375" style="4" customWidth="1"/>
    <col min="59" max="59" width="2.7109375" style="28" customWidth="1"/>
    <col min="60" max="66" width="2.7109375" style="4" customWidth="1"/>
    <col min="67" max="69" width="2.7109375" style="14" customWidth="1"/>
    <col min="70" max="70" width="1.7109375" style="13" customWidth="1"/>
    <col min="71" max="71" width="11.7109375" style="15" customWidth="1"/>
    <col min="72" max="72" width="8" style="15" customWidth="1"/>
    <col min="73" max="73" width="2.7109375" style="15" customWidth="1"/>
    <col min="74" max="74" width="1" style="15" customWidth="1"/>
    <col min="75" max="81" width="2.85546875" style="14" customWidth="1"/>
    <col min="82" max="82" width="4.7109375" style="14" customWidth="1"/>
    <col min="83" max="83" width="4.7109375" style="13" customWidth="1"/>
    <col min="84" max="86" width="2.85546875" style="13" customWidth="1"/>
    <col min="87" max="89" width="2.85546875" style="14" customWidth="1"/>
    <col min="90" max="90" width="2.85546875" style="16" customWidth="1"/>
    <col min="91" max="91" width="2.85546875" style="14" customWidth="1"/>
    <col min="92" max="93" width="2.7109375" style="4" customWidth="1"/>
    <col min="94" max="98" width="3.7109375" style="4" customWidth="1"/>
    <col min="99" max="99" width="6" style="172" customWidth="1"/>
    <col min="100" max="16384" width="5.42578125" style="4"/>
  </cols>
  <sheetData>
    <row r="1" spans="2:99" s="28" customFormat="1" ht="10.5" customHeight="1">
      <c r="B1" s="71" t="str">
        <f>'Game 1'!B1</f>
        <v>Visitor</v>
      </c>
      <c r="C1" s="29" t="s">
        <v>38</v>
      </c>
      <c r="D1" s="29" t="s">
        <v>49</v>
      </c>
      <c r="E1" s="234">
        <v>1</v>
      </c>
      <c r="F1" s="234"/>
      <c r="G1" s="234"/>
      <c r="H1" s="234">
        <v>2</v>
      </c>
      <c r="I1" s="234"/>
      <c r="J1" s="234"/>
      <c r="K1" s="234">
        <v>3</v>
      </c>
      <c r="L1" s="234"/>
      <c r="M1" s="234"/>
      <c r="N1" s="234">
        <v>4</v>
      </c>
      <c r="O1" s="234"/>
      <c r="P1" s="234"/>
      <c r="Q1" s="234">
        <v>5</v>
      </c>
      <c r="R1" s="234"/>
      <c r="S1" s="234"/>
      <c r="T1" s="234">
        <v>6</v>
      </c>
      <c r="U1" s="234"/>
      <c r="V1" s="234"/>
      <c r="W1" s="234">
        <v>7</v>
      </c>
      <c r="X1" s="234"/>
      <c r="Y1" s="234"/>
      <c r="Z1" s="234">
        <v>8</v>
      </c>
      <c r="AA1" s="234"/>
      <c r="AB1" s="234"/>
      <c r="AC1" s="234">
        <v>9</v>
      </c>
      <c r="AD1" s="234"/>
      <c r="AE1" s="234"/>
      <c r="AF1" s="234">
        <v>10</v>
      </c>
      <c r="AG1" s="234"/>
      <c r="AH1" s="234"/>
      <c r="AI1" s="234">
        <v>11</v>
      </c>
      <c r="AJ1" s="234"/>
      <c r="AK1" s="234"/>
      <c r="AL1" s="234">
        <v>12</v>
      </c>
      <c r="AM1" s="234"/>
      <c r="AN1" s="234"/>
      <c r="AO1" s="234">
        <v>13</v>
      </c>
      <c r="AP1" s="234"/>
      <c r="AQ1" s="234"/>
      <c r="AR1" s="234">
        <v>14</v>
      </c>
      <c r="AS1" s="234"/>
      <c r="AT1" s="234"/>
      <c r="AU1" s="234">
        <v>15</v>
      </c>
      <c r="AV1" s="234"/>
      <c r="AW1" s="234"/>
      <c r="AX1" s="30"/>
      <c r="AY1" s="22" t="s">
        <v>0</v>
      </c>
      <c r="AZ1" s="23" t="s">
        <v>1</v>
      </c>
      <c r="BA1" s="22" t="s">
        <v>2</v>
      </c>
      <c r="BB1" s="22" t="s">
        <v>3</v>
      </c>
      <c r="BC1" s="22" t="s">
        <v>32</v>
      </c>
      <c r="BD1" s="22" t="s">
        <v>5</v>
      </c>
      <c r="BE1" s="22" t="s">
        <v>6</v>
      </c>
      <c r="BF1" s="22" t="s">
        <v>7</v>
      </c>
      <c r="BG1" s="31" t="s">
        <v>8</v>
      </c>
      <c r="BH1" s="22" t="s">
        <v>9</v>
      </c>
      <c r="BI1" s="22" t="s">
        <v>10</v>
      </c>
      <c r="BJ1" s="22" t="s">
        <v>11</v>
      </c>
      <c r="BK1" s="22" t="s">
        <v>33</v>
      </c>
      <c r="BL1" s="22" t="s">
        <v>12</v>
      </c>
      <c r="BM1" s="22" t="s">
        <v>37</v>
      </c>
      <c r="BN1" s="22" t="s">
        <v>14</v>
      </c>
      <c r="BO1" s="22" t="s">
        <v>15</v>
      </c>
      <c r="BP1" s="23" t="s">
        <v>16</v>
      </c>
      <c r="BQ1" s="22" t="s">
        <v>18</v>
      </c>
      <c r="BR1" s="96"/>
      <c r="BS1" s="25" t="str">
        <f>B30</f>
        <v>Visitor</v>
      </c>
      <c r="BT1" s="25" t="s">
        <v>50</v>
      </c>
      <c r="BU1" s="25" t="s">
        <v>51</v>
      </c>
      <c r="BV1" s="25"/>
      <c r="BW1" s="22" t="s">
        <v>25</v>
      </c>
      <c r="BX1" s="22" t="s">
        <v>26</v>
      </c>
      <c r="BY1" s="22" t="s">
        <v>0</v>
      </c>
      <c r="BZ1" s="22" t="s">
        <v>22</v>
      </c>
      <c r="CA1" s="22" t="s">
        <v>23</v>
      </c>
      <c r="CB1" s="22" t="s">
        <v>35</v>
      </c>
      <c r="CC1" s="22" t="s">
        <v>36</v>
      </c>
      <c r="CD1" s="22" t="s">
        <v>69</v>
      </c>
      <c r="CE1" s="22" t="s">
        <v>70</v>
      </c>
      <c r="CF1" s="22" t="s">
        <v>3</v>
      </c>
      <c r="CG1" s="22" t="s">
        <v>2</v>
      </c>
      <c r="CH1" s="22" t="s">
        <v>24</v>
      </c>
      <c r="CI1" s="22" t="s">
        <v>7</v>
      </c>
      <c r="CJ1" s="22" t="s">
        <v>8</v>
      </c>
      <c r="CK1" s="22" t="s">
        <v>9</v>
      </c>
      <c r="CL1" s="22" t="s">
        <v>33</v>
      </c>
      <c r="CM1" s="22" t="s">
        <v>31</v>
      </c>
      <c r="CN1" s="22" t="s">
        <v>56</v>
      </c>
      <c r="CO1" s="23" t="s">
        <v>15</v>
      </c>
      <c r="CP1" s="18"/>
      <c r="CU1" s="173"/>
    </row>
    <row r="2" spans="2:99" ht="10.5" customHeight="1">
      <c r="B2" s="33">
        <f>'Game 1'!B2</f>
        <v>0</v>
      </c>
      <c r="C2" s="51">
        <f>'Game 1'!C2</f>
        <v>0</v>
      </c>
      <c r="D2" s="35">
        <f>'Game 1'!D2</f>
        <v>0</v>
      </c>
      <c r="E2" s="40"/>
      <c r="F2" s="34"/>
      <c r="G2" s="35"/>
      <c r="H2" s="40"/>
      <c r="I2" s="34"/>
      <c r="J2" s="35"/>
      <c r="K2" s="40"/>
      <c r="L2" s="34"/>
      <c r="M2" s="35"/>
      <c r="N2" s="40"/>
      <c r="O2" s="34"/>
      <c r="P2" s="35"/>
      <c r="Q2" s="40"/>
      <c r="R2" s="34"/>
      <c r="S2" s="35"/>
      <c r="T2" s="40"/>
      <c r="U2" s="34"/>
      <c r="V2" s="35"/>
      <c r="W2" s="40"/>
      <c r="X2" s="34"/>
      <c r="Y2" s="35"/>
      <c r="Z2" s="40"/>
      <c r="AA2" s="34"/>
      <c r="AB2" s="35"/>
      <c r="AC2" s="40"/>
      <c r="AD2" s="34"/>
      <c r="AE2" s="35"/>
      <c r="AF2" s="40"/>
      <c r="AG2" s="34"/>
      <c r="AH2" s="35"/>
      <c r="AI2" s="119"/>
      <c r="AJ2" s="34"/>
      <c r="AK2" s="35"/>
      <c r="AL2" s="119"/>
      <c r="AM2" s="34"/>
      <c r="AN2" s="35"/>
      <c r="AO2" s="119"/>
      <c r="AP2" s="34"/>
      <c r="AQ2" s="35"/>
      <c r="AR2" s="119"/>
      <c r="AS2" s="34"/>
      <c r="AT2" s="35"/>
      <c r="AU2" s="119"/>
      <c r="AV2" s="34"/>
      <c r="AW2" s="35"/>
      <c r="AX2" s="36">
        <f t="shared" ref="AX2:AX19" si="0">IF(B2="","",B2)</f>
        <v>0</v>
      </c>
      <c r="AY2" s="14" t="str">
        <f t="shared" ref="AY2:AY19" si="1">IF(ISTEXT(B2),1,"")</f>
        <v/>
      </c>
      <c r="AZ2" s="37">
        <f>COUNTIF(E2:AW2,"*")-COUNTIF(E2:AW2,"bb")-COUNTIF(E2:AW2,"ibb")-COUNTIF(E2:AW2,"hbp")-COUNTIF(E2:AW2,"cs")-COUNTIF(E2:AW2,"po")-COUNTIF(E2:AW2,"sf*")-COUNTIF(E2:AW2,"sac*")-COUNTIF(E2:AW2,"ob")-COUNTIF(E2:AW2,"sb")</f>
        <v>0</v>
      </c>
      <c r="BA2" s="14">
        <f>COUNT(F2,I2,L2,O2,R2,U2,X2,AA2,AD2,AG2,AJ2,AM2,AP2,AS2, AV2)</f>
        <v>0</v>
      </c>
      <c r="BB2" s="14">
        <f>COUNTIF(E2:AW2,"1B")+COUNTIF(E2:AW2,"2B")+COUNTIF(E2:AW2,"3B")+COUNTIF(E2:AW2,"hr")+COUNTIF(E2:AW2,"1bsb")+COUNTIF(E2:AW2,"2bsb")</f>
        <v>0</v>
      </c>
      <c r="BC2" s="14">
        <f>SUM(G2,J2,M2,P2,S2,V2,Y2,AB2,AE2,AH2,AK2,AN2, AQ2, AT2, AW2)</f>
        <v>0</v>
      </c>
      <c r="BD2" s="14">
        <f>COUNTIF(E2:AW2,"2B")+COUNTIF(E2:AW2,"2Bsb")</f>
        <v>0</v>
      </c>
      <c r="BE2" s="14">
        <f t="shared" ref="BE2:BE19" si="2">COUNTIF(E2:AW2,"3B")</f>
        <v>0</v>
      </c>
      <c r="BF2" s="14">
        <f t="shared" ref="BF2:BF19" si="3">COUNTIF(E2:AW2,"hr")</f>
        <v>0</v>
      </c>
      <c r="BG2" s="39"/>
      <c r="BH2" s="14">
        <f t="shared" ref="BH2:BH19" si="4">COUNTIF(E2:AW2,"k")</f>
        <v>0</v>
      </c>
      <c r="BI2" s="14">
        <f t="shared" ref="BI2:BI19" si="5">COUNTIF(E2:AW2,"*sb*")</f>
        <v>0</v>
      </c>
      <c r="BJ2" s="14">
        <f t="shared" ref="BJ2:BJ18" si="6">COUNTIF(E2:AW2,"CS")</f>
        <v>0</v>
      </c>
      <c r="BK2" s="14">
        <f>COUNTIF(E2:AW2,"hbp")</f>
        <v>0</v>
      </c>
      <c r="BL2" s="14">
        <f>COUNTIF(E2:AW2,"*sf*")</f>
        <v>0</v>
      </c>
      <c r="BM2" s="14">
        <f>COUNTIF(E2:AW2,"sac*")</f>
        <v>0</v>
      </c>
      <c r="BN2" s="13">
        <f t="shared" ref="BN2:BN19" si="7">COUNTIF(E2:AW2,"*dp*")-COUNTIF(E2:AW2,"xdp*")</f>
        <v>0</v>
      </c>
      <c r="BP2" s="38">
        <f t="shared" ref="BP2:BP19" si="8">AZ2+BL2+BK2+BG2+BM2</f>
        <v>0</v>
      </c>
      <c r="BQ2" s="38">
        <f t="shared" ref="BQ2:BQ20" si="9">BF2*4+BE2*3+BD2*2+(BB2-SUM(BD2:BF2))</f>
        <v>0</v>
      </c>
      <c r="BR2" s="96"/>
      <c r="BV2" s="24"/>
      <c r="BY2" s="14" t="str">
        <f>IF(ISTEXT(BS2),1,"")</f>
        <v/>
      </c>
      <c r="BZ2" s="14" t="str">
        <f>IF(ISTEXT(BS2),1,"")</f>
        <v/>
      </c>
      <c r="CD2" s="17"/>
      <c r="CE2" s="17"/>
      <c r="CI2" s="13"/>
      <c r="CL2" s="14"/>
      <c r="CN2" s="16"/>
      <c r="CO2" s="14"/>
      <c r="CP2" s="26"/>
      <c r="CQ2" s="15"/>
      <c r="CR2" s="14"/>
      <c r="CS2" s="114"/>
      <c r="CU2" s="173" t="str">
        <f t="shared" ref="CU2:CU19" si="10">IF(BF2&gt;1,CONCATENATE(B2,BF2),IF(BF2&gt;0,B2,""))</f>
        <v/>
      </c>
    </row>
    <row r="3" spans="2:99" ht="10.5" customHeight="1">
      <c r="B3" s="41"/>
      <c r="C3" s="42"/>
      <c r="D3" s="42"/>
      <c r="E3" s="197"/>
      <c r="F3" s="42"/>
      <c r="G3" s="43"/>
      <c r="H3" s="197"/>
      <c r="I3" s="42"/>
      <c r="J3" s="43"/>
      <c r="K3" s="197"/>
      <c r="L3" s="42"/>
      <c r="M3" s="43"/>
      <c r="N3" s="197"/>
      <c r="O3" s="42"/>
      <c r="P3" s="43"/>
      <c r="Q3" s="197"/>
      <c r="R3" s="42"/>
      <c r="S3" s="43"/>
      <c r="T3" s="197"/>
      <c r="U3" s="42"/>
      <c r="V3" s="43"/>
      <c r="W3" s="197"/>
      <c r="X3" s="42"/>
      <c r="Y3" s="43"/>
      <c r="Z3" s="197"/>
      <c r="AA3" s="42"/>
      <c r="AB3" s="43"/>
      <c r="AC3" s="197"/>
      <c r="AD3" s="42"/>
      <c r="AE3" s="43"/>
      <c r="AF3" s="197"/>
      <c r="AG3" s="42"/>
      <c r="AH3" s="43"/>
      <c r="AI3" s="120"/>
      <c r="AJ3" s="42"/>
      <c r="AK3" s="43"/>
      <c r="AL3" s="120"/>
      <c r="AM3" s="42"/>
      <c r="AN3" s="43"/>
      <c r="AO3" s="120"/>
      <c r="AP3" s="42"/>
      <c r="AQ3" s="43"/>
      <c r="AR3" s="120"/>
      <c r="AS3" s="42"/>
      <c r="AT3" s="43"/>
      <c r="AU3" s="120"/>
      <c r="AV3" s="42"/>
      <c r="AW3" s="43"/>
      <c r="AX3" s="36" t="str">
        <f t="shared" si="0"/>
        <v/>
      </c>
      <c r="AY3" s="14" t="str">
        <f t="shared" si="1"/>
        <v/>
      </c>
      <c r="AZ3" s="37">
        <f t="shared" ref="AZ3:AZ19" si="11">COUNTIF(E3:AW3,"*")-COUNTIF(E3:AW3,"bb")-COUNTIF(E3:AW3,"ibb")-COUNTIF(E3:AW3,"hbp")-COUNTIF(E3:AW3,"cs")-COUNTIF(E3:AW3,"po")-COUNTIF(E3:AW3,"sf*")-COUNTIF(E3:AW3,"sac*")-COUNTIF(E3:AW3,"ob")-COUNTIF(E3:AW3,"sb")</f>
        <v>0</v>
      </c>
      <c r="BA3" s="14">
        <f t="shared" ref="BA3:BA19" si="12">COUNT(F3,I3,L3,O3,R3,U3,X3,AA3,AD3,AG3,AJ3,AM3,AP3,AS3, AV3)</f>
        <v>0</v>
      </c>
      <c r="BB3" s="14">
        <f t="shared" ref="BB3:BB19" si="13">COUNTIF(E3:AW3,"1B")+COUNTIF(E3:AW3,"2B")+COUNTIF(E3:AW3,"3B")+COUNTIF(E3:AW3,"hr")+COUNTIF(E3:AW3,"1bsb")+COUNTIF(E3:AW3,"2bsb")</f>
        <v>0</v>
      </c>
      <c r="BC3" s="14">
        <f>SUM(G3,J3,M3,P3,S3,V3,Y3,AB3,AE3,AH3,AK3,AN3, AQ3, AT3, AW3)</f>
        <v>0</v>
      </c>
      <c r="BD3" s="14">
        <f t="shared" ref="BD3:BD19" si="14">COUNTIF(E3:AW3,"2B")+COUNTIF(E3:AW3,"2Bsb")</f>
        <v>0</v>
      </c>
      <c r="BE3" s="14">
        <f t="shared" si="2"/>
        <v>0</v>
      </c>
      <c r="BF3" s="14">
        <f t="shared" si="3"/>
        <v>0</v>
      </c>
      <c r="BG3" s="39">
        <f t="shared" ref="BG3:BG19" si="15">COUNTIF(E3:AW3,"*bb*")</f>
        <v>0</v>
      </c>
      <c r="BH3" s="14">
        <f t="shared" si="4"/>
        <v>0</v>
      </c>
      <c r="BI3" s="14">
        <f t="shared" si="5"/>
        <v>0</v>
      </c>
      <c r="BJ3" s="14">
        <f t="shared" si="6"/>
        <v>0</v>
      </c>
      <c r="BK3" s="14">
        <f t="shared" ref="BK3:BK19" si="16">COUNTIF(E3:AW3,"hbp")</f>
        <v>0</v>
      </c>
      <c r="BL3" s="14">
        <f t="shared" ref="BL3:BL19" si="17">COUNTIF(E3:AW3,"*sf*")</f>
        <v>0</v>
      </c>
      <c r="BM3" s="14">
        <f t="shared" ref="BM3:BM19" si="18">COUNTIF(E3:AW3,"sac*")</f>
        <v>0</v>
      </c>
      <c r="BN3" s="13">
        <f t="shared" si="7"/>
        <v>0</v>
      </c>
      <c r="BP3" s="38">
        <f t="shared" si="8"/>
        <v>0</v>
      </c>
      <c r="BQ3" s="38">
        <f t="shared" si="9"/>
        <v>0</v>
      </c>
      <c r="BR3" s="96"/>
      <c r="BV3" s="24"/>
      <c r="BY3" s="14" t="str">
        <f>IF(ISTEXT(BS3),1,"")</f>
        <v/>
      </c>
      <c r="CD3" s="17"/>
      <c r="CE3" s="17"/>
      <c r="CI3" s="13"/>
      <c r="CL3" s="14"/>
      <c r="CN3" s="16"/>
      <c r="CO3" s="14"/>
      <c r="CP3" s="26"/>
      <c r="CQ3" s="15"/>
      <c r="CR3" s="14"/>
      <c r="CS3" s="114"/>
      <c r="CU3" s="173" t="str">
        <f t="shared" si="10"/>
        <v/>
      </c>
    </row>
    <row r="4" spans="2:99" ht="10.5" customHeight="1">
      <c r="B4" s="33">
        <f>'Game 1'!B4</f>
        <v>0</v>
      </c>
      <c r="C4" s="51">
        <f>'Game 1'!C4</f>
        <v>0</v>
      </c>
      <c r="D4" s="35">
        <f>'Game 1'!D4</f>
        <v>0</v>
      </c>
      <c r="E4" s="40"/>
      <c r="F4" s="34"/>
      <c r="G4" s="35"/>
      <c r="H4" s="40"/>
      <c r="I4" s="34"/>
      <c r="J4" s="35"/>
      <c r="K4" s="40"/>
      <c r="L4" s="34"/>
      <c r="M4" s="35"/>
      <c r="N4" s="40"/>
      <c r="O4" s="34"/>
      <c r="P4" s="35"/>
      <c r="Q4" s="40"/>
      <c r="R4" s="34"/>
      <c r="S4" s="35"/>
      <c r="T4" s="40"/>
      <c r="U4" s="34"/>
      <c r="V4" s="35"/>
      <c r="W4" s="40"/>
      <c r="X4" s="34"/>
      <c r="Y4" s="35"/>
      <c r="Z4" s="40"/>
      <c r="AA4" s="34"/>
      <c r="AB4" s="35"/>
      <c r="AC4" s="40"/>
      <c r="AD4" s="34"/>
      <c r="AE4" s="35"/>
      <c r="AF4" s="40"/>
      <c r="AG4" s="34"/>
      <c r="AH4" s="35"/>
      <c r="AI4" s="119"/>
      <c r="AJ4" s="34"/>
      <c r="AK4" s="35"/>
      <c r="AL4" s="119"/>
      <c r="AM4" s="34"/>
      <c r="AN4" s="35"/>
      <c r="AO4" s="119"/>
      <c r="AP4" s="34"/>
      <c r="AQ4" s="35"/>
      <c r="AR4" s="119"/>
      <c r="AS4" s="34"/>
      <c r="AT4" s="35"/>
      <c r="AU4" s="119"/>
      <c r="AV4" s="34"/>
      <c r="AW4" s="35"/>
      <c r="AX4" s="36">
        <f t="shared" si="0"/>
        <v>0</v>
      </c>
      <c r="AY4" s="14" t="str">
        <f t="shared" si="1"/>
        <v/>
      </c>
      <c r="AZ4" s="37">
        <f t="shared" si="11"/>
        <v>0</v>
      </c>
      <c r="BA4" s="14">
        <f t="shared" si="12"/>
        <v>0</v>
      </c>
      <c r="BB4" s="14">
        <f t="shared" si="13"/>
        <v>0</v>
      </c>
      <c r="BC4" s="14">
        <f t="shared" ref="BC4:BC19" si="19">SUM(G4,J4,M4,P4,S4,V4,Y4,AB4,AE4,AH4,AK4,AN4, AQ4, AT4, AW4)</f>
        <v>0</v>
      </c>
      <c r="BD4" s="14">
        <f t="shared" si="14"/>
        <v>0</v>
      </c>
      <c r="BE4" s="14">
        <f t="shared" si="2"/>
        <v>0</v>
      </c>
      <c r="BF4" s="14">
        <f t="shared" si="3"/>
        <v>0</v>
      </c>
      <c r="BG4" s="39">
        <f t="shared" si="15"/>
        <v>0</v>
      </c>
      <c r="BH4" s="14">
        <f t="shared" si="4"/>
        <v>0</v>
      </c>
      <c r="BI4" s="14">
        <f t="shared" si="5"/>
        <v>0</v>
      </c>
      <c r="BJ4" s="14">
        <f t="shared" si="6"/>
        <v>0</v>
      </c>
      <c r="BK4" s="14">
        <f t="shared" si="16"/>
        <v>0</v>
      </c>
      <c r="BL4" s="14">
        <f t="shared" si="17"/>
        <v>0</v>
      </c>
      <c r="BM4" s="14">
        <f t="shared" si="18"/>
        <v>0</v>
      </c>
      <c r="BN4" s="13">
        <f t="shared" si="7"/>
        <v>0</v>
      </c>
      <c r="BP4" s="38">
        <f t="shared" si="8"/>
        <v>0</v>
      </c>
      <c r="BQ4" s="38">
        <f t="shared" si="9"/>
        <v>0</v>
      </c>
      <c r="BR4" s="96"/>
      <c r="BV4" s="24"/>
      <c r="CD4" s="17"/>
      <c r="CE4" s="17"/>
      <c r="CI4" s="13"/>
      <c r="CL4" s="14"/>
      <c r="CN4" s="16"/>
      <c r="CO4" s="14"/>
      <c r="CP4" s="26"/>
      <c r="CQ4" s="15"/>
      <c r="CR4" s="14"/>
      <c r="CS4" s="114"/>
      <c r="CU4" s="173" t="str">
        <f t="shared" si="10"/>
        <v/>
      </c>
    </row>
    <row r="5" spans="2:99" ht="10.5" customHeight="1">
      <c r="B5" s="41"/>
      <c r="C5" s="42"/>
      <c r="D5" s="42"/>
      <c r="E5" s="197"/>
      <c r="F5" s="42"/>
      <c r="G5" s="43"/>
      <c r="H5" s="197"/>
      <c r="I5" s="42"/>
      <c r="J5" s="43"/>
      <c r="K5" s="197"/>
      <c r="L5" s="42"/>
      <c r="M5" s="43"/>
      <c r="N5" s="197"/>
      <c r="O5" s="42"/>
      <c r="P5" s="43"/>
      <c r="Q5" s="197"/>
      <c r="R5" s="42"/>
      <c r="S5" s="43"/>
      <c r="T5" s="197"/>
      <c r="U5" s="42"/>
      <c r="V5" s="43"/>
      <c r="W5" s="197"/>
      <c r="X5" s="42"/>
      <c r="Y5" s="43"/>
      <c r="Z5" s="197"/>
      <c r="AA5" s="42"/>
      <c r="AB5" s="43"/>
      <c r="AC5" s="197"/>
      <c r="AD5" s="42"/>
      <c r="AE5" s="43"/>
      <c r="AF5" s="197"/>
      <c r="AG5" s="42"/>
      <c r="AH5" s="43"/>
      <c r="AI5" s="120"/>
      <c r="AJ5" s="42"/>
      <c r="AK5" s="43"/>
      <c r="AL5" s="120"/>
      <c r="AM5" s="42"/>
      <c r="AN5" s="43"/>
      <c r="AO5" s="120"/>
      <c r="AP5" s="42"/>
      <c r="AQ5" s="43"/>
      <c r="AR5" s="120"/>
      <c r="AS5" s="42"/>
      <c r="AT5" s="43"/>
      <c r="AU5" s="120"/>
      <c r="AV5" s="42"/>
      <c r="AW5" s="43"/>
      <c r="AX5" s="36" t="str">
        <f t="shared" si="0"/>
        <v/>
      </c>
      <c r="AY5" s="14" t="str">
        <f t="shared" si="1"/>
        <v/>
      </c>
      <c r="AZ5" s="37">
        <f t="shared" si="11"/>
        <v>0</v>
      </c>
      <c r="BA5" s="14">
        <f t="shared" si="12"/>
        <v>0</v>
      </c>
      <c r="BB5" s="14">
        <f t="shared" si="13"/>
        <v>0</v>
      </c>
      <c r="BC5" s="14">
        <f t="shared" si="19"/>
        <v>0</v>
      </c>
      <c r="BD5" s="14">
        <f t="shared" si="14"/>
        <v>0</v>
      </c>
      <c r="BE5" s="14">
        <f t="shared" si="2"/>
        <v>0</v>
      </c>
      <c r="BF5" s="14">
        <f t="shared" si="3"/>
        <v>0</v>
      </c>
      <c r="BG5" s="39">
        <f t="shared" si="15"/>
        <v>0</v>
      </c>
      <c r="BH5" s="14">
        <f t="shared" si="4"/>
        <v>0</v>
      </c>
      <c r="BI5" s="14">
        <f t="shared" si="5"/>
        <v>0</v>
      </c>
      <c r="BJ5" s="14">
        <f t="shared" si="6"/>
        <v>0</v>
      </c>
      <c r="BK5" s="14">
        <f t="shared" si="16"/>
        <v>0</v>
      </c>
      <c r="BL5" s="14">
        <f t="shared" si="17"/>
        <v>0</v>
      </c>
      <c r="BM5" s="14">
        <f t="shared" si="18"/>
        <v>0</v>
      </c>
      <c r="BN5" s="13">
        <f t="shared" si="7"/>
        <v>0</v>
      </c>
      <c r="BP5" s="38">
        <f t="shared" si="8"/>
        <v>0</v>
      </c>
      <c r="BQ5" s="38">
        <f t="shared" si="9"/>
        <v>0</v>
      </c>
      <c r="BR5" s="96"/>
      <c r="BV5" s="24"/>
      <c r="BY5" s="14" t="str">
        <f t="shared" ref="BY5:BY11" si="20">IF(ISTEXT(BS5),1,"")</f>
        <v/>
      </c>
      <c r="CD5" s="17"/>
      <c r="CE5" s="17"/>
      <c r="CI5" s="13"/>
      <c r="CL5" s="14"/>
      <c r="CN5" s="16"/>
      <c r="CO5" s="14"/>
      <c r="CP5" s="26"/>
      <c r="CQ5" s="15"/>
      <c r="CR5" s="14"/>
      <c r="CS5" s="114"/>
      <c r="CU5" s="173" t="str">
        <f t="shared" si="10"/>
        <v/>
      </c>
    </row>
    <row r="6" spans="2:99" ht="10.5" customHeight="1">
      <c r="B6" s="33">
        <f>'Game 1'!B6</f>
        <v>0</v>
      </c>
      <c r="C6" s="51">
        <f>'Game 1'!C6</f>
        <v>0</v>
      </c>
      <c r="D6" s="35">
        <f>'Game 1'!D6</f>
        <v>0</v>
      </c>
      <c r="E6" s="40"/>
      <c r="F6" s="34"/>
      <c r="G6" s="35"/>
      <c r="H6" s="40"/>
      <c r="I6" s="34"/>
      <c r="J6" s="35"/>
      <c r="K6" s="40"/>
      <c r="L6" s="34"/>
      <c r="M6" s="35"/>
      <c r="N6" s="40"/>
      <c r="O6" s="34"/>
      <c r="P6" s="35"/>
      <c r="Q6" s="40"/>
      <c r="R6" s="34"/>
      <c r="S6" s="35"/>
      <c r="T6" s="40"/>
      <c r="U6" s="34"/>
      <c r="V6" s="35"/>
      <c r="W6" s="40"/>
      <c r="X6" s="34"/>
      <c r="Y6" s="35"/>
      <c r="Z6" s="40"/>
      <c r="AA6" s="34"/>
      <c r="AB6" s="35"/>
      <c r="AC6" s="40"/>
      <c r="AD6" s="34"/>
      <c r="AE6" s="35"/>
      <c r="AF6" s="40"/>
      <c r="AG6" s="34"/>
      <c r="AH6" s="35"/>
      <c r="AI6" s="119"/>
      <c r="AJ6" s="34"/>
      <c r="AK6" s="35"/>
      <c r="AL6" s="119"/>
      <c r="AM6" s="34"/>
      <c r="AN6" s="35"/>
      <c r="AO6" s="119"/>
      <c r="AP6" s="34"/>
      <c r="AQ6" s="35"/>
      <c r="AR6" s="119"/>
      <c r="AS6" s="34"/>
      <c r="AT6" s="35"/>
      <c r="AU6" s="119"/>
      <c r="AV6" s="34"/>
      <c r="AW6" s="35"/>
      <c r="AX6" s="36">
        <f t="shared" si="0"/>
        <v>0</v>
      </c>
      <c r="AY6" s="14" t="str">
        <f t="shared" si="1"/>
        <v/>
      </c>
      <c r="AZ6" s="37">
        <f t="shared" si="11"/>
        <v>0</v>
      </c>
      <c r="BA6" s="14">
        <f t="shared" si="12"/>
        <v>0</v>
      </c>
      <c r="BB6" s="14">
        <f t="shared" si="13"/>
        <v>0</v>
      </c>
      <c r="BC6" s="14">
        <f t="shared" si="19"/>
        <v>0</v>
      </c>
      <c r="BD6" s="14">
        <f t="shared" si="14"/>
        <v>0</v>
      </c>
      <c r="BE6" s="14">
        <f t="shared" si="2"/>
        <v>0</v>
      </c>
      <c r="BF6" s="14">
        <f t="shared" si="3"/>
        <v>0</v>
      </c>
      <c r="BG6" s="39">
        <f t="shared" si="15"/>
        <v>0</v>
      </c>
      <c r="BH6" s="14">
        <f t="shared" si="4"/>
        <v>0</v>
      </c>
      <c r="BI6" s="14">
        <f t="shared" si="5"/>
        <v>0</v>
      </c>
      <c r="BJ6" s="14">
        <f t="shared" si="6"/>
        <v>0</v>
      </c>
      <c r="BK6" s="14">
        <f t="shared" si="16"/>
        <v>0</v>
      </c>
      <c r="BL6" s="14">
        <f t="shared" si="17"/>
        <v>0</v>
      </c>
      <c r="BM6" s="14">
        <f t="shared" si="18"/>
        <v>0</v>
      </c>
      <c r="BN6" s="13">
        <f t="shared" si="7"/>
        <v>0</v>
      </c>
      <c r="BP6" s="38">
        <f t="shared" si="8"/>
        <v>0</v>
      </c>
      <c r="BQ6" s="38">
        <f t="shared" si="9"/>
        <v>0</v>
      </c>
      <c r="BR6" s="96"/>
      <c r="BV6" s="24"/>
      <c r="BY6" s="14" t="str">
        <f t="shared" si="20"/>
        <v/>
      </c>
      <c r="CD6" s="17"/>
      <c r="CE6" s="17"/>
      <c r="CI6" s="13"/>
      <c r="CL6" s="14"/>
      <c r="CN6" s="16"/>
      <c r="CO6" s="14"/>
      <c r="CP6" s="26"/>
      <c r="CQ6" s="15"/>
      <c r="CR6" s="14"/>
      <c r="CS6" s="114"/>
      <c r="CU6" s="173" t="str">
        <f t="shared" si="10"/>
        <v/>
      </c>
    </row>
    <row r="7" spans="2:99" ht="10.5" customHeight="1">
      <c r="B7" s="41"/>
      <c r="C7" s="42"/>
      <c r="D7" s="42"/>
      <c r="E7" s="197"/>
      <c r="F7" s="42"/>
      <c r="G7" s="43"/>
      <c r="H7" s="197"/>
      <c r="I7" s="42"/>
      <c r="J7" s="43"/>
      <c r="K7" s="197"/>
      <c r="L7" s="42"/>
      <c r="M7" s="43"/>
      <c r="N7" s="197"/>
      <c r="O7" s="42"/>
      <c r="P7" s="43"/>
      <c r="Q7" s="197"/>
      <c r="R7" s="42"/>
      <c r="S7" s="43"/>
      <c r="T7" s="197"/>
      <c r="U7" s="42"/>
      <c r="V7" s="43"/>
      <c r="W7" s="197"/>
      <c r="X7" s="42"/>
      <c r="Y7" s="43"/>
      <c r="Z7" s="197"/>
      <c r="AA7" s="42"/>
      <c r="AB7" s="43"/>
      <c r="AC7" s="197"/>
      <c r="AD7" s="42"/>
      <c r="AE7" s="43"/>
      <c r="AF7" s="197"/>
      <c r="AG7" s="42"/>
      <c r="AH7" s="43"/>
      <c r="AI7" s="120"/>
      <c r="AJ7" s="42"/>
      <c r="AK7" s="43"/>
      <c r="AL7" s="120"/>
      <c r="AM7" s="42"/>
      <c r="AN7" s="43"/>
      <c r="AO7" s="120"/>
      <c r="AP7" s="42"/>
      <c r="AQ7" s="43"/>
      <c r="AR7" s="120"/>
      <c r="AS7" s="42"/>
      <c r="AT7" s="43"/>
      <c r="AU7" s="120"/>
      <c r="AV7" s="42"/>
      <c r="AW7" s="43"/>
      <c r="AX7" s="36" t="str">
        <f t="shared" si="0"/>
        <v/>
      </c>
      <c r="AY7" s="14" t="str">
        <f t="shared" si="1"/>
        <v/>
      </c>
      <c r="AZ7" s="37">
        <f t="shared" si="11"/>
        <v>0</v>
      </c>
      <c r="BA7" s="14">
        <f t="shared" si="12"/>
        <v>0</v>
      </c>
      <c r="BB7" s="14">
        <f t="shared" si="13"/>
        <v>0</v>
      </c>
      <c r="BC7" s="14">
        <f t="shared" si="19"/>
        <v>0</v>
      </c>
      <c r="BD7" s="14">
        <f t="shared" si="14"/>
        <v>0</v>
      </c>
      <c r="BE7" s="14">
        <f t="shared" si="2"/>
        <v>0</v>
      </c>
      <c r="BF7" s="14">
        <f t="shared" si="3"/>
        <v>0</v>
      </c>
      <c r="BG7" s="39">
        <f t="shared" si="15"/>
        <v>0</v>
      </c>
      <c r="BH7" s="14">
        <f t="shared" si="4"/>
        <v>0</v>
      </c>
      <c r="BI7" s="14">
        <f t="shared" si="5"/>
        <v>0</v>
      </c>
      <c r="BJ7" s="14">
        <f t="shared" si="6"/>
        <v>0</v>
      </c>
      <c r="BK7" s="14">
        <f t="shared" si="16"/>
        <v>0</v>
      </c>
      <c r="BL7" s="14">
        <f t="shared" si="17"/>
        <v>0</v>
      </c>
      <c r="BM7" s="14">
        <f t="shared" si="18"/>
        <v>0</v>
      </c>
      <c r="BN7" s="13">
        <f t="shared" si="7"/>
        <v>0</v>
      </c>
      <c r="BP7" s="38">
        <f t="shared" si="8"/>
        <v>0</v>
      </c>
      <c r="BQ7" s="38">
        <f t="shared" si="9"/>
        <v>0</v>
      </c>
      <c r="BR7" s="96"/>
      <c r="BV7" s="24"/>
      <c r="BY7" s="14" t="str">
        <f t="shared" si="20"/>
        <v/>
      </c>
      <c r="CD7" s="17"/>
      <c r="CE7" s="17"/>
      <c r="CI7" s="13"/>
      <c r="CL7" s="14"/>
      <c r="CN7" s="16"/>
      <c r="CO7" s="14"/>
      <c r="CP7" s="26"/>
      <c r="CQ7" s="15"/>
      <c r="CR7" s="14"/>
      <c r="CS7" s="114"/>
      <c r="CU7" s="173" t="str">
        <f t="shared" si="10"/>
        <v/>
      </c>
    </row>
    <row r="8" spans="2:99" ht="10.5" customHeight="1">
      <c r="B8" s="33">
        <f>'Game 1'!B8</f>
        <v>0</v>
      </c>
      <c r="C8" s="51">
        <f>'Game 1'!C8</f>
        <v>0</v>
      </c>
      <c r="D8" s="35">
        <f>'Game 1'!D8</f>
        <v>0</v>
      </c>
      <c r="E8" s="40"/>
      <c r="F8" s="34"/>
      <c r="G8" s="35"/>
      <c r="H8" s="40"/>
      <c r="I8" s="34"/>
      <c r="J8" s="35"/>
      <c r="K8" s="40"/>
      <c r="L8" s="34"/>
      <c r="M8" s="35"/>
      <c r="N8" s="40"/>
      <c r="O8" s="34"/>
      <c r="P8" s="35"/>
      <c r="Q8" s="40"/>
      <c r="R8" s="34"/>
      <c r="S8" s="35"/>
      <c r="T8" s="40"/>
      <c r="U8" s="34"/>
      <c r="V8" s="35"/>
      <c r="W8" s="40"/>
      <c r="X8" s="34"/>
      <c r="Y8" s="35"/>
      <c r="Z8" s="40"/>
      <c r="AA8" s="34"/>
      <c r="AB8" s="35"/>
      <c r="AC8" s="40"/>
      <c r="AD8" s="34"/>
      <c r="AE8" s="35"/>
      <c r="AF8" s="40"/>
      <c r="AG8" s="34"/>
      <c r="AH8" s="35"/>
      <c r="AI8" s="119"/>
      <c r="AJ8" s="34"/>
      <c r="AK8" s="35"/>
      <c r="AL8" s="119"/>
      <c r="AM8" s="34"/>
      <c r="AN8" s="35"/>
      <c r="AO8" s="119"/>
      <c r="AP8" s="34"/>
      <c r="AQ8" s="35"/>
      <c r="AR8" s="119"/>
      <c r="AS8" s="34"/>
      <c r="AT8" s="35"/>
      <c r="AU8" s="119"/>
      <c r="AV8" s="34"/>
      <c r="AW8" s="35"/>
      <c r="AX8" s="36">
        <f t="shared" si="0"/>
        <v>0</v>
      </c>
      <c r="AY8" s="14" t="str">
        <f t="shared" si="1"/>
        <v/>
      </c>
      <c r="AZ8" s="37">
        <f t="shared" si="11"/>
        <v>0</v>
      </c>
      <c r="BA8" s="14">
        <f t="shared" si="12"/>
        <v>0</v>
      </c>
      <c r="BB8" s="14">
        <f t="shared" si="13"/>
        <v>0</v>
      </c>
      <c r="BC8" s="14">
        <f t="shared" si="19"/>
        <v>0</v>
      </c>
      <c r="BD8" s="14">
        <f t="shared" si="14"/>
        <v>0</v>
      </c>
      <c r="BE8" s="14">
        <f t="shared" si="2"/>
        <v>0</v>
      </c>
      <c r="BF8" s="14">
        <f t="shared" si="3"/>
        <v>0</v>
      </c>
      <c r="BG8" s="39">
        <f t="shared" si="15"/>
        <v>0</v>
      </c>
      <c r="BH8" s="14">
        <f t="shared" si="4"/>
        <v>0</v>
      </c>
      <c r="BI8" s="14">
        <f t="shared" si="5"/>
        <v>0</v>
      </c>
      <c r="BJ8" s="14">
        <f t="shared" si="6"/>
        <v>0</v>
      </c>
      <c r="BK8" s="14">
        <f t="shared" si="16"/>
        <v>0</v>
      </c>
      <c r="BL8" s="14">
        <f t="shared" si="17"/>
        <v>0</v>
      </c>
      <c r="BM8" s="14">
        <f t="shared" si="18"/>
        <v>0</v>
      </c>
      <c r="BN8" s="13">
        <f t="shared" si="7"/>
        <v>0</v>
      </c>
      <c r="BP8" s="38">
        <f t="shared" si="8"/>
        <v>0</v>
      </c>
      <c r="BQ8" s="38">
        <f t="shared" si="9"/>
        <v>0</v>
      </c>
      <c r="BR8" s="96"/>
      <c r="BV8" s="24"/>
      <c r="BY8" s="14" t="str">
        <f t="shared" si="20"/>
        <v/>
      </c>
      <c r="CD8" s="17"/>
      <c r="CE8" s="17"/>
      <c r="CI8" s="13"/>
      <c r="CL8" s="14"/>
      <c r="CN8" s="16"/>
      <c r="CO8" s="14"/>
      <c r="CP8" s="26"/>
      <c r="CQ8" s="15"/>
      <c r="CR8" s="14"/>
      <c r="CS8" s="114"/>
      <c r="CU8" s="173" t="str">
        <f t="shared" si="10"/>
        <v/>
      </c>
    </row>
    <row r="9" spans="2:99" ht="10.5" customHeight="1">
      <c r="B9" s="41"/>
      <c r="C9" s="42"/>
      <c r="D9" s="42"/>
      <c r="E9" s="197"/>
      <c r="F9" s="42"/>
      <c r="G9" s="43"/>
      <c r="H9" s="197"/>
      <c r="I9" s="42"/>
      <c r="J9" s="43"/>
      <c r="K9" s="197"/>
      <c r="L9" s="42"/>
      <c r="M9" s="43"/>
      <c r="N9" s="197"/>
      <c r="O9" s="42"/>
      <c r="P9" s="43"/>
      <c r="Q9" s="197"/>
      <c r="R9" s="42"/>
      <c r="S9" s="43"/>
      <c r="T9" s="197"/>
      <c r="U9" s="42"/>
      <c r="V9" s="43"/>
      <c r="W9" s="197"/>
      <c r="X9" s="42"/>
      <c r="Y9" s="43"/>
      <c r="Z9" s="197"/>
      <c r="AA9" s="42"/>
      <c r="AB9" s="43"/>
      <c r="AC9" s="197"/>
      <c r="AD9" s="42"/>
      <c r="AE9" s="43"/>
      <c r="AF9" s="197"/>
      <c r="AG9" s="42"/>
      <c r="AH9" s="43"/>
      <c r="AI9" s="120"/>
      <c r="AJ9" s="42"/>
      <c r="AK9" s="43"/>
      <c r="AL9" s="120"/>
      <c r="AM9" s="42"/>
      <c r="AN9" s="43"/>
      <c r="AO9" s="120"/>
      <c r="AP9" s="42"/>
      <c r="AQ9" s="43"/>
      <c r="AR9" s="120"/>
      <c r="AS9" s="42"/>
      <c r="AT9" s="43"/>
      <c r="AU9" s="120"/>
      <c r="AV9" s="42"/>
      <c r="AW9" s="43"/>
      <c r="AX9" s="36" t="str">
        <f t="shared" si="0"/>
        <v/>
      </c>
      <c r="AY9" s="14" t="str">
        <f t="shared" si="1"/>
        <v/>
      </c>
      <c r="AZ9" s="37">
        <f t="shared" si="11"/>
        <v>0</v>
      </c>
      <c r="BA9" s="14">
        <f t="shared" si="12"/>
        <v>0</v>
      </c>
      <c r="BB9" s="14">
        <f t="shared" si="13"/>
        <v>0</v>
      </c>
      <c r="BC9" s="14">
        <f t="shared" si="19"/>
        <v>0</v>
      </c>
      <c r="BD9" s="14">
        <f t="shared" si="14"/>
        <v>0</v>
      </c>
      <c r="BE9" s="14">
        <f t="shared" si="2"/>
        <v>0</v>
      </c>
      <c r="BF9" s="14">
        <f t="shared" si="3"/>
        <v>0</v>
      </c>
      <c r="BG9" s="39">
        <f t="shared" si="15"/>
        <v>0</v>
      </c>
      <c r="BH9" s="14">
        <f t="shared" si="4"/>
        <v>0</v>
      </c>
      <c r="BI9" s="14">
        <f t="shared" si="5"/>
        <v>0</v>
      </c>
      <c r="BJ9" s="14">
        <f t="shared" si="6"/>
        <v>0</v>
      </c>
      <c r="BK9" s="14">
        <f t="shared" si="16"/>
        <v>0</v>
      </c>
      <c r="BL9" s="14">
        <f t="shared" si="17"/>
        <v>0</v>
      </c>
      <c r="BM9" s="14">
        <f t="shared" si="18"/>
        <v>0</v>
      </c>
      <c r="BN9" s="13">
        <f t="shared" si="7"/>
        <v>0</v>
      </c>
      <c r="BP9" s="38">
        <f t="shared" si="8"/>
        <v>0</v>
      </c>
      <c r="BQ9" s="38">
        <f t="shared" si="9"/>
        <v>0</v>
      </c>
      <c r="BR9" s="96"/>
      <c r="BV9" s="24"/>
      <c r="CD9" s="17"/>
      <c r="CE9" s="17"/>
      <c r="CI9" s="13"/>
      <c r="CL9" s="14"/>
      <c r="CN9" s="16"/>
      <c r="CO9" s="14"/>
      <c r="CP9" s="26"/>
      <c r="CQ9" s="15"/>
      <c r="CR9" s="14"/>
      <c r="CS9" s="114"/>
      <c r="CU9" s="173" t="str">
        <f t="shared" si="10"/>
        <v/>
      </c>
    </row>
    <row r="10" spans="2:99" ht="10.5" customHeight="1">
      <c r="B10" s="33">
        <f>'Game 1'!B10</f>
        <v>0</v>
      </c>
      <c r="C10" s="51">
        <f>'Game 1'!C10</f>
        <v>0</v>
      </c>
      <c r="D10" s="35">
        <f>'Game 1'!D10</f>
        <v>0</v>
      </c>
      <c r="E10" s="40"/>
      <c r="F10" s="34"/>
      <c r="G10" s="35"/>
      <c r="H10" s="40"/>
      <c r="I10" s="34"/>
      <c r="J10" s="35"/>
      <c r="K10" s="40"/>
      <c r="L10" s="34"/>
      <c r="M10" s="35"/>
      <c r="N10" s="40"/>
      <c r="O10" s="34"/>
      <c r="P10" s="35"/>
      <c r="Q10" s="40"/>
      <c r="R10" s="34"/>
      <c r="S10" s="35"/>
      <c r="T10" s="40"/>
      <c r="U10" s="34"/>
      <c r="V10" s="35"/>
      <c r="W10" s="40"/>
      <c r="X10" s="34"/>
      <c r="Y10" s="35"/>
      <c r="Z10" s="40"/>
      <c r="AA10" s="34"/>
      <c r="AB10" s="35"/>
      <c r="AC10" s="40"/>
      <c r="AD10" s="34"/>
      <c r="AE10" s="35"/>
      <c r="AF10" s="40"/>
      <c r="AG10" s="34"/>
      <c r="AH10" s="35"/>
      <c r="AI10" s="119"/>
      <c r="AJ10" s="34"/>
      <c r="AK10" s="35"/>
      <c r="AL10" s="119"/>
      <c r="AM10" s="34"/>
      <c r="AN10" s="35"/>
      <c r="AO10" s="119"/>
      <c r="AP10" s="34"/>
      <c r="AQ10" s="35"/>
      <c r="AR10" s="119"/>
      <c r="AS10" s="34"/>
      <c r="AT10" s="35"/>
      <c r="AU10" s="119"/>
      <c r="AV10" s="34"/>
      <c r="AW10" s="35"/>
      <c r="AX10" s="36">
        <f t="shared" si="0"/>
        <v>0</v>
      </c>
      <c r="AY10" s="14" t="str">
        <f t="shared" si="1"/>
        <v/>
      </c>
      <c r="AZ10" s="37">
        <f t="shared" si="11"/>
        <v>0</v>
      </c>
      <c r="BA10" s="14">
        <f t="shared" si="12"/>
        <v>0</v>
      </c>
      <c r="BB10" s="14">
        <f t="shared" si="13"/>
        <v>0</v>
      </c>
      <c r="BC10" s="14">
        <f t="shared" si="19"/>
        <v>0</v>
      </c>
      <c r="BD10" s="14">
        <f t="shared" si="14"/>
        <v>0</v>
      </c>
      <c r="BE10" s="14">
        <f t="shared" si="2"/>
        <v>0</v>
      </c>
      <c r="BF10" s="14">
        <f t="shared" si="3"/>
        <v>0</v>
      </c>
      <c r="BG10" s="39">
        <f t="shared" si="15"/>
        <v>0</v>
      </c>
      <c r="BH10" s="14">
        <f t="shared" si="4"/>
        <v>0</v>
      </c>
      <c r="BI10" s="14">
        <f t="shared" si="5"/>
        <v>0</v>
      </c>
      <c r="BJ10" s="14">
        <f t="shared" si="6"/>
        <v>0</v>
      </c>
      <c r="BK10" s="14">
        <f t="shared" si="16"/>
        <v>0</v>
      </c>
      <c r="BL10" s="14">
        <f t="shared" si="17"/>
        <v>0</v>
      </c>
      <c r="BM10" s="14">
        <f t="shared" si="18"/>
        <v>0</v>
      </c>
      <c r="BN10" s="13">
        <f t="shared" si="7"/>
        <v>0</v>
      </c>
      <c r="BP10" s="38">
        <f t="shared" si="8"/>
        <v>0</v>
      </c>
      <c r="BQ10" s="38">
        <f t="shared" si="9"/>
        <v>0</v>
      </c>
      <c r="BR10" s="96"/>
      <c r="BV10" s="24"/>
      <c r="BY10" s="14" t="str">
        <f t="shared" si="20"/>
        <v/>
      </c>
      <c r="CD10" s="17"/>
      <c r="CE10" s="17"/>
      <c r="CI10" s="13"/>
      <c r="CL10" s="14"/>
      <c r="CN10" s="16"/>
      <c r="CO10" s="14"/>
      <c r="CP10" s="26"/>
      <c r="CR10" s="118"/>
      <c r="CU10" s="173" t="str">
        <f t="shared" si="10"/>
        <v/>
      </c>
    </row>
    <row r="11" spans="2:99" ht="10.5" customHeight="1">
      <c r="B11" s="41"/>
      <c r="C11" s="42"/>
      <c r="D11" s="42"/>
      <c r="E11" s="197"/>
      <c r="F11" s="42"/>
      <c r="G11" s="43"/>
      <c r="H11" s="197"/>
      <c r="I11" s="42"/>
      <c r="J11" s="43"/>
      <c r="K11" s="197"/>
      <c r="L11" s="42"/>
      <c r="M11" s="43"/>
      <c r="N11" s="197"/>
      <c r="O11" s="42"/>
      <c r="P11" s="43"/>
      <c r="Q11" s="197"/>
      <c r="R11" s="42"/>
      <c r="S11" s="43"/>
      <c r="T11" s="197"/>
      <c r="U11" s="42"/>
      <c r="V11" s="43"/>
      <c r="W11" s="197"/>
      <c r="X11" s="42"/>
      <c r="Y11" s="43"/>
      <c r="Z11" s="197"/>
      <c r="AA11" s="42"/>
      <c r="AB11" s="43"/>
      <c r="AC11" s="197"/>
      <c r="AD11" s="42"/>
      <c r="AE11" s="43"/>
      <c r="AF11" s="197"/>
      <c r="AG11" s="42"/>
      <c r="AH11" s="43"/>
      <c r="AI11" s="120"/>
      <c r="AJ11" s="42"/>
      <c r="AK11" s="43"/>
      <c r="AL11" s="120"/>
      <c r="AM11" s="42"/>
      <c r="AN11" s="43"/>
      <c r="AO11" s="120"/>
      <c r="AP11" s="42"/>
      <c r="AQ11" s="43"/>
      <c r="AR11" s="120"/>
      <c r="AS11" s="42"/>
      <c r="AT11" s="43"/>
      <c r="AU11" s="120"/>
      <c r="AV11" s="42"/>
      <c r="AW11" s="43"/>
      <c r="AX11" s="36" t="str">
        <f t="shared" si="0"/>
        <v/>
      </c>
      <c r="AY11" s="14" t="str">
        <f t="shared" si="1"/>
        <v/>
      </c>
      <c r="AZ11" s="37">
        <f t="shared" si="11"/>
        <v>0</v>
      </c>
      <c r="BA11" s="14">
        <f t="shared" si="12"/>
        <v>0</v>
      </c>
      <c r="BB11" s="14">
        <f t="shared" si="13"/>
        <v>0</v>
      </c>
      <c r="BC11" s="14">
        <f t="shared" si="19"/>
        <v>0</v>
      </c>
      <c r="BD11" s="14">
        <f t="shared" si="14"/>
        <v>0</v>
      </c>
      <c r="BE11" s="14">
        <f t="shared" si="2"/>
        <v>0</v>
      </c>
      <c r="BF11" s="14">
        <f t="shared" si="3"/>
        <v>0</v>
      </c>
      <c r="BG11" s="39">
        <f t="shared" si="15"/>
        <v>0</v>
      </c>
      <c r="BH11" s="14">
        <f t="shared" si="4"/>
        <v>0</v>
      </c>
      <c r="BI11" s="14">
        <f t="shared" si="5"/>
        <v>0</v>
      </c>
      <c r="BJ11" s="14">
        <f t="shared" si="6"/>
        <v>0</v>
      </c>
      <c r="BK11" s="14">
        <f t="shared" si="16"/>
        <v>0</v>
      </c>
      <c r="BL11" s="14">
        <f t="shared" si="17"/>
        <v>0</v>
      </c>
      <c r="BM11" s="14">
        <f t="shared" si="18"/>
        <v>0</v>
      </c>
      <c r="BN11" s="13">
        <f t="shared" si="7"/>
        <v>0</v>
      </c>
      <c r="BP11" s="38">
        <f t="shared" si="8"/>
        <v>0</v>
      </c>
      <c r="BQ11" s="38">
        <f t="shared" si="9"/>
        <v>0</v>
      </c>
      <c r="BR11" s="96"/>
      <c r="BS11" s="95"/>
      <c r="BV11" s="24"/>
      <c r="BY11" s="14" t="str">
        <f t="shared" si="20"/>
        <v/>
      </c>
      <c r="CD11" s="17"/>
      <c r="CE11" s="17"/>
      <c r="CI11" s="13"/>
      <c r="CL11" s="14"/>
      <c r="CN11" s="16"/>
      <c r="CO11" s="14"/>
      <c r="CP11" s="26"/>
      <c r="CU11" s="173" t="str">
        <f t="shared" si="10"/>
        <v/>
      </c>
    </row>
    <row r="12" spans="2:99" ht="10.5" customHeight="1">
      <c r="B12" s="33">
        <f>'Game 1'!B12</f>
        <v>0</v>
      </c>
      <c r="C12" s="51">
        <f>'Game 1'!C12</f>
        <v>0</v>
      </c>
      <c r="D12" s="35">
        <f>'Game 1'!D12</f>
        <v>0</v>
      </c>
      <c r="E12" s="40"/>
      <c r="F12" s="34"/>
      <c r="G12" s="35"/>
      <c r="H12" s="40"/>
      <c r="I12" s="34"/>
      <c r="J12" s="35"/>
      <c r="K12" s="40"/>
      <c r="L12" s="34"/>
      <c r="M12" s="35"/>
      <c r="N12" s="40"/>
      <c r="O12" s="34"/>
      <c r="P12" s="35"/>
      <c r="Q12" s="40"/>
      <c r="R12" s="34"/>
      <c r="S12" s="35"/>
      <c r="T12" s="40"/>
      <c r="U12" s="34"/>
      <c r="V12" s="35"/>
      <c r="W12" s="40"/>
      <c r="X12" s="34"/>
      <c r="Y12" s="35"/>
      <c r="Z12" s="40"/>
      <c r="AA12" s="34"/>
      <c r="AB12" s="35"/>
      <c r="AC12" s="40"/>
      <c r="AD12" s="34"/>
      <c r="AE12" s="35"/>
      <c r="AF12" s="40"/>
      <c r="AG12" s="34"/>
      <c r="AH12" s="35"/>
      <c r="AI12" s="119"/>
      <c r="AJ12" s="34"/>
      <c r="AK12" s="35"/>
      <c r="AL12" s="119"/>
      <c r="AM12" s="34"/>
      <c r="AN12" s="35"/>
      <c r="AO12" s="119"/>
      <c r="AP12" s="34"/>
      <c r="AQ12" s="35"/>
      <c r="AR12" s="119"/>
      <c r="AS12" s="34"/>
      <c r="AT12" s="35"/>
      <c r="AU12" s="119"/>
      <c r="AV12" s="34"/>
      <c r="AW12" s="35"/>
      <c r="AX12" s="36">
        <f t="shared" si="0"/>
        <v>0</v>
      </c>
      <c r="AY12" s="14" t="str">
        <f t="shared" si="1"/>
        <v/>
      </c>
      <c r="AZ12" s="37">
        <f t="shared" si="11"/>
        <v>0</v>
      </c>
      <c r="BA12" s="14">
        <f t="shared" si="12"/>
        <v>0</v>
      </c>
      <c r="BB12" s="14">
        <f t="shared" si="13"/>
        <v>0</v>
      </c>
      <c r="BC12" s="14">
        <f t="shared" si="19"/>
        <v>0</v>
      </c>
      <c r="BD12" s="14">
        <f t="shared" si="14"/>
        <v>0</v>
      </c>
      <c r="BE12" s="14">
        <f t="shared" si="2"/>
        <v>0</v>
      </c>
      <c r="BF12" s="14">
        <f t="shared" si="3"/>
        <v>0</v>
      </c>
      <c r="BG12" s="39">
        <f t="shared" si="15"/>
        <v>0</v>
      </c>
      <c r="BH12" s="14">
        <f t="shared" si="4"/>
        <v>0</v>
      </c>
      <c r="BI12" s="14">
        <f t="shared" si="5"/>
        <v>0</v>
      </c>
      <c r="BJ12" s="14">
        <f t="shared" si="6"/>
        <v>0</v>
      </c>
      <c r="BK12" s="14">
        <f t="shared" si="16"/>
        <v>0</v>
      </c>
      <c r="BL12" s="14">
        <f t="shared" si="17"/>
        <v>0</v>
      </c>
      <c r="BM12" s="14">
        <f t="shared" si="18"/>
        <v>0</v>
      </c>
      <c r="BN12" s="13">
        <f t="shared" si="7"/>
        <v>0</v>
      </c>
      <c r="BP12" s="38">
        <f t="shared" si="8"/>
        <v>0</v>
      </c>
      <c r="BQ12" s="38">
        <f t="shared" si="9"/>
        <v>0</v>
      </c>
      <c r="BR12" s="96"/>
      <c r="BS12" s="19"/>
      <c r="BT12" s="19"/>
      <c r="BU12" s="19"/>
      <c r="BV12" s="94"/>
      <c r="BW12" s="20">
        <f t="shared" ref="BW12:CN12" si="21">SUM(BW2:BW11)</f>
        <v>0</v>
      </c>
      <c r="BX12" s="20">
        <f t="shared" si="21"/>
        <v>0</v>
      </c>
      <c r="BY12" s="20">
        <f t="shared" si="21"/>
        <v>0</v>
      </c>
      <c r="BZ12" s="20">
        <f t="shared" si="21"/>
        <v>0</v>
      </c>
      <c r="CA12" s="20">
        <f t="shared" si="21"/>
        <v>0</v>
      </c>
      <c r="CB12" s="20">
        <f t="shared" si="21"/>
        <v>0</v>
      </c>
      <c r="CC12" s="20">
        <f t="shared" si="21"/>
        <v>0</v>
      </c>
      <c r="CD12" s="72">
        <f t="shared" si="21"/>
        <v>0</v>
      </c>
      <c r="CE12" s="72">
        <f t="shared" si="21"/>
        <v>0</v>
      </c>
      <c r="CF12" s="20">
        <f t="shared" si="21"/>
        <v>0</v>
      </c>
      <c r="CG12" s="20">
        <f t="shared" si="21"/>
        <v>0</v>
      </c>
      <c r="CH12" s="20">
        <f t="shared" si="21"/>
        <v>0</v>
      </c>
      <c r="CI12" s="21">
        <f t="shared" si="21"/>
        <v>0</v>
      </c>
      <c r="CJ12" s="20">
        <f t="shared" si="21"/>
        <v>0</v>
      </c>
      <c r="CK12" s="20">
        <f t="shared" si="21"/>
        <v>0</v>
      </c>
      <c r="CL12" s="20">
        <f t="shared" si="21"/>
        <v>0</v>
      </c>
      <c r="CM12" s="20">
        <f t="shared" si="21"/>
        <v>0</v>
      </c>
      <c r="CN12" s="20">
        <f t="shared" si="21"/>
        <v>0</v>
      </c>
      <c r="CO12" s="20">
        <f>SUM(CO2:CO11)</f>
        <v>0</v>
      </c>
      <c r="CP12" s="26"/>
      <c r="CQ12" s="117"/>
      <c r="CU12" s="173" t="str">
        <f t="shared" si="10"/>
        <v/>
      </c>
    </row>
    <row r="13" spans="2:99" ht="10.5" customHeight="1">
      <c r="B13" s="41"/>
      <c r="C13" s="42"/>
      <c r="D13" s="42"/>
      <c r="E13" s="197"/>
      <c r="F13" s="42"/>
      <c r="G13" s="43"/>
      <c r="H13" s="197"/>
      <c r="I13" s="42"/>
      <c r="J13" s="43"/>
      <c r="K13" s="197"/>
      <c r="L13" s="42"/>
      <c r="M13" s="43"/>
      <c r="N13" s="197"/>
      <c r="O13" s="42"/>
      <c r="P13" s="43"/>
      <c r="Q13" s="197"/>
      <c r="R13" s="42"/>
      <c r="S13" s="43"/>
      <c r="T13" s="197"/>
      <c r="U13" s="42"/>
      <c r="V13" s="43"/>
      <c r="W13" s="197"/>
      <c r="X13" s="42"/>
      <c r="Y13" s="43"/>
      <c r="Z13" s="197"/>
      <c r="AA13" s="42"/>
      <c r="AB13" s="43"/>
      <c r="AC13" s="197"/>
      <c r="AD13" s="42"/>
      <c r="AE13" s="43"/>
      <c r="AF13" s="197"/>
      <c r="AG13" s="42"/>
      <c r="AH13" s="43"/>
      <c r="AI13" s="120"/>
      <c r="AJ13" s="42"/>
      <c r="AK13" s="43"/>
      <c r="AL13" s="120"/>
      <c r="AM13" s="42"/>
      <c r="AN13" s="43"/>
      <c r="AO13" s="120"/>
      <c r="AP13" s="42"/>
      <c r="AQ13" s="43"/>
      <c r="AR13" s="120"/>
      <c r="AS13" s="42"/>
      <c r="AT13" s="43"/>
      <c r="AU13" s="120"/>
      <c r="AV13" s="42"/>
      <c r="AW13" s="43"/>
      <c r="AX13" s="36" t="str">
        <f t="shared" si="0"/>
        <v/>
      </c>
      <c r="AY13" s="14" t="str">
        <f t="shared" si="1"/>
        <v/>
      </c>
      <c r="AZ13" s="37">
        <f t="shared" si="11"/>
        <v>0</v>
      </c>
      <c r="BA13" s="14">
        <f t="shared" si="12"/>
        <v>0</v>
      </c>
      <c r="BB13" s="14">
        <f t="shared" si="13"/>
        <v>0</v>
      </c>
      <c r="BC13" s="14">
        <f t="shared" si="19"/>
        <v>0</v>
      </c>
      <c r="BD13" s="14">
        <f t="shared" si="14"/>
        <v>0</v>
      </c>
      <c r="BE13" s="14">
        <f t="shared" si="2"/>
        <v>0</v>
      </c>
      <c r="BF13" s="14">
        <f t="shared" si="3"/>
        <v>0</v>
      </c>
      <c r="BG13" s="39">
        <f t="shared" si="15"/>
        <v>0</v>
      </c>
      <c r="BH13" s="14">
        <f t="shared" si="4"/>
        <v>0</v>
      </c>
      <c r="BI13" s="14">
        <f t="shared" si="5"/>
        <v>0</v>
      </c>
      <c r="BJ13" s="14">
        <f t="shared" si="6"/>
        <v>0</v>
      </c>
      <c r="BK13" s="14">
        <f t="shared" si="16"/>
        <v>0</v>
      </c>
      <c r="BL13" s="14">
        <f t="shared" si="17"/>
        <v>0</v>
      </c>
      <c r="BM13" s="14">
        <f t="shared" si="18"/>
        <v>0</v>
      </c>
      <c r="BN13" s="13">
        <f t="shared" si="7"/>
        <v>0</v>
      </c>
      <c r="BP13" s="38">
        <f t="shared" si="8"/>
        <v>0</v>
      </c>
      <c r="BQ13" s="38">
        <f t="shared" si="9"/>
        <v>0</v>
      </c>
      <c r="BR13" s="96"/>
      <c r="BW13" s="13"/>
      <c r="CB13" s="167"/>
      <c r="CC13" s="170" t="s">
        <v>107</v>
      </c>
      <c r="CE13" s="14"/>
      <c r="CF13" s="130" t="str">
        <f>IF(CF12=BB52,"","X")</f>
        <v/>
      </c>
      <c r="CG13" s="131" t="str">
        <f>IF(CG12=BA52,"","X")</f>
        <v/>
      </c>
      <c r="CH13" s="132"/>
      <c r="CI13" s="131" t="str">
        <f>IF(CI12=BF52,"","X")</f>
        <v/>
      </c>
      <c r="CJ13" s="131" t="str">
        <f>IF(CJ12=BG52,"","X")</f>
        <v/>
      </c>
      <c r="CK13" s="131" t="str">
        <f>IF(CK12=BH52,"","X")</f>
        <v/>
      </c>
      <c r="CL13" s="133" t="str">
        <f>IF(CL12=BK52,"","X")</f>
        <v/>
      </c>
      <c r="CM13" s="117" t="s">
        <v>104</v>
      </c>
      <c r="CN13" s="16"/>
      <c r="CO13" s="14"/>
      <c r="CP13" s="14"/>
      <c r="CQ13" s="117"/>
      <c r="CU13" s="173" t="str">
        <f t="shared" si="10"/>
        <v/>
      </c>
    </row>
    <row r="14" spans="2:99" ht="10.5" customHeight="1">
      <c r="B14" s="33">
        <f>'Game 1'!B14</f>
        <v>0</v>
      </c>
      <c r="C14" s="51">
        <f>'Game 1'!C14</f>
        <v>0</v>
      </c>
      <c r="D14" s="35">
        <f>'Game 1'!D14</f>
        <v>0</v>
      </c>
      <c r="E14" s="40"/>
      <c r="F14" s="34"/>
      <c r="G14" s="35"/>
      <c r="H14" s="40"/>
      <c r="I14" s="34"/>
      <c r="J14" s="35"/>
      <c r="K14" s="40"/>
      <c r="L14" s="34"/>
      <c r="M14" s="35"/>
      <c r="N14" s="40"/>
      <c r="O14" s="34"/>
      <c r="P14" s="35"/>
      <c r="Q14" s="40"/>
      <c r="R14" s="34"/>
      <c r="S14" s="35"/>
      <c r="T14" s="40"/>
      <c r="U14" s="34"/>
      <c r="V14" s="35"/>
      <c r="W14" s="40"/>
      <c r="X14" s="34"/>
      <c r="Y14" s="35"/>
      <c r="Z14" s="40"/>
      <c r="AA14" s="34"/>
      <c r="AB14" s="35"/>
      <c r="AC14" s="40"/>
      <c r="AD14" s="34"/>
      <c r="AE14" s="35"/>
      <c r="AF14" s="40"/>
      <c r="AG14" s="34"/>
      <c r="AH14" s="35"/>
      <c r="AI14" s="119"/>
      <c r="AJ14" s="34"/>
      <c r="AK14" s="35"/>
      <c r="AL14" s="119"/>
      <c r="AM14" s="34"/>
      <c r="AN14" s="35"/>
      <c r="AO14" s="119"/>
      <c r="AP14" s="34"/>
      <c r="AQ14" s="35"/>
      <c r="AR14" s="119"/>
      <c r="AS14" s="34"/>
      <c r="AT14" s="35"/>
      <c r="AU14" s="119"/>
      <c r="AV14" s="34"/>
      <c r="AW14" s="35"/>
      <c r="AX14" s="36">
        <f t="shared" si="0"/>
        <v>0</v>
      </c>
      <c r="AY14" s="14" t="str">
        <f t="shared" si="1"/>
        <v/>
      </c>
      <c r="AZ14" s="37">
        <f t="shared" si="11"/>
        <v>0</v>
      </c>
      <c r="BA14" s="14">
        <f t="shared" si="12"/>
        <v>0</v>
      </c>
      <c r="BB14" s="14">
        <f t="shared" si="13"/>
        <v>0</v>
      </c>
      <c r="BC14" s="14">
        <f t="shared" si="19"/>
        <v>0</v>
      </c>
      <c r="BD14" s="14">
        <f t="shared" si="14"/>
        <v>0</v>
      </c>
      <c r="BE14" s="14">
        <f t="shared" si="2"/>
        <v>0</v>
      </c>
      <c r="BF14" s="14">
        <f t="shared" si="3"/>
        <v>0</v>
      </c>
      <c r="BG14" s="39">
        <f t="shared" si="15"/>
        <v>0</v>
      </c>
      <c r="BH14" s="14">
        <f t="shared" si="4"/>
        <v>0</v>
      </c>
      <c r="BI14" s="14">
        <f t="shared" si="5"/>
        <v>0</v>
      </c>
      <c r="BJ14" s="14">
        <f t="shared" si="6"/>
        <v>0</v>
      </c>
      <c r="BK14" s="14">
        <f t="shared" si="16"/>
        <v>0</v>
      </c>
      <c r="BL14" s="14">
        <f t="shared" si="17"/>
        <v>0</v>
      </c>
      <c r="BM14" s="14">
        <f t="shared" si="18"/>
        <v>0</v>
      </c>
      <c r="BN14" s="13">
        <f t="shared" si="7"/>
        <v>0</v>
      </c>
      <c r="BP14" s="38">
        <f t="shared" si="8"/>
        <v>0</v>
      </c>
      <c r="BQ14" s="38">
        <f t="shared" si="9"/>
        <v>0</v>
      </c>
      <c r="BR14" s="96"/>
      <c r="BU14" s="4"/>
      <c r="BV14" s="4"/>
      <c r="BZ14" s="4"/>
      <c r="CA14" s="4"/>
      <c r="CH14" s="13">
        <f>SUM(E52:AU52)</f>
        <v>0</v>
      </c>
      <c r="CI14" s="170" t="s">
        <v>106</v>
      </c>
      <c r="CM14" s="4"/>
      <c r="CU14" s="173" t="str">
        <f t="shared" si="10"/>
        <v/>
      </c>
    </row>
    <row r="15" spans="2:99" ht="10.5" customHeight="1">
      <c r="B15" s="41"/>
      <c r="C15" s="42"/>
      <c r="D15" s="42"/>
      <c r="E15" s="197"/>
      <c r="F15" s="42"/>
      <c r="G15" s="43"/>
      <c r="H15" s="197"/>
      <c r="I15" s="42"/>
      <c r="J15" s="43"/>
      <c r="K15" s="197"/>
      <c r="L15" s="42"/>
      <c r="M15" s="43"/>
      <c r="N15" s="197"/>
      <c r="O15" s="42"/>
      <c r="P15" s="43"/>
      <c r="Q15" s="197"/>
      <c r="R15" s="42"/>
      <c r="S15" s="43"/>
      <c r="T15" s="197"/>
      <c r="U15" s="42"/>
      <c r="V15" s="43"/>
      <c r="W15" s="197"/>
      <c r="X15" s="42"/>
      <c r="Y15" s="43"/>
      <c r="Z15" s="197"/>
      <c r="AA15" s="42"/>
      <c r="AB15" s="43"/>
      <c r="AC15" s="197"/>
      <c r="AD15" s="42"/>
      <c r="AE15" s="43"/>
      <c r="AF15" s="197"/>
      <c r="AG15" s="42"/>
      <c r="AH15" s="43"/>
      <c r="AI15" s="120"/>
      <c r="AJ15" s="42"/>
      <c r="AK15" s="43"/>
      <c r="AL15" s="120"/>
      <c r="AM15" s="42"/>
      <c r="AN15" s="43"/>
      <c r="AO15" s="120"/>
      <c r="AP15" s="42"/>
      <c r="AQ15" s="43"/>
      <c r="AR15" s="120"/>
      <c r="AS15" s="42"/>
      <c r="AT15" s="43"/>
      <c r="AU15" s="120"/>
      <c r="AV15" s="42"/>
      <c r="AW15" s="43"/>
      <c r="AX15" s="36" t="str">
        <f t="shared" si="0"/>
        <v/>
      </c>
      <c r="AY15" s="14" t="str">
        <f t="shared" si="1"/>
        <v/>
      </c>
      <c r="AZ15" s="37">
        <f t="shared" si="11"/>
        <v>0</v>
      </c>
      <c r="BA15" s="14">
        <f t="shared" si="12"/>
        <v>0</v>
      </c>
      <c r="BB15" s="14">
        <f t="shared" si="13"/>
        <v>0</v>
      </c>
      <c r="BC15" s="14">
        <f t="shared" si="19"/>
        <v>0</v>
      </c>
      <c r="BD15" s="14">
        <f t="shared" si="14"/>
        <v>0</v>
      </c>
      <c r="BE15" s="14">
        <f t="shared" si="2"/>
        <v>0</v>
      </c>
      <c r="BF15" s="14">
        <f t="shared" si="3"/>
        <v>0</v>
      </c>
      <c r="BG15" s="39">
        <f t="shared" si="15"/>
        <v>0</v>
      </c>
      <c r="BH15" s="14">
        <f t="shared" si="4"/>
        <v>0</v>
      </c>
      <c r="BI15" s="14">
        <f t="shared" si="5"/>
        <v>0</v>
      </c>
      <c r="BJ15" s="14">
        <f t="shared" si="6"/>
        <v>0</v>
      </c>
      <c r="BK15" s="14">
        <f t="shared" si="16"/>
        <v>0</v>
      </c>
      <c r="BL15" s="14">
        <f t="shared" si="17"/>
        <v>0</v>
      </c>
      <c r="BM15" s="14">
        <f t="shared" si="18"/>
        <v>0</v>
      </c>
      <c r="BN15" s="13">
        <f t="shared" si="7"/>
        <v>0</v>
      </c>
      <c r="BP15" s="38">
        <f t="shared" si="8"/>
        <v>0</v>
      </c>
      <c r="BQ15" s="38">
        <f t="shared" si="9"/>
        <v>0</v>
      </c>
      <c r="BR15" s="96"/>
      <c r="BU15" s="4"/>
      <c r="BV15" s="4"/>
      <c r="BW15" s="4"/>
      <c r="BX15" s="26"/>
      <c r="BZ15" s="26"/>
      <c r="CD15" s="18"/>
      <c r="CF15" s="18"/>
      <c r="CH15" s="199" t="str">
        <f>IF(CG12-CH12&lt;&gt;CH14,"missing UER","")</f>
        <v/>
      </c>
      <c r="CJ15" s="26"/>
      <c r="CK15" s="16"/>
      <c r="CL15" s="14"/>
      <c r="CM15" s="26"/>
      <c r="CS15" s="137"/>
      <c r="CU15" s="173" t="str">
        <f t="shared" si="10"/>
        <v/>
      </c>
    </row>
    <row r="16" spans="2:99" ht="10.5" customHeight="1">
      <c r="B16" s="33">
        <f>'Game 1'!B16</f>
        <v>0</v>
      </c>
      <c r="C16" s="51">
        <f>'Game 1'!C16</f>
        <v>0</v>
      </c>
      <c r="D16" s="35">
        <f>'Game 1'!D16</f>
        <v>0</v>
      </c>
      <c r="E16" s="40"/>
      <c r="F16" s="34"/>
      <c r="G16" s="35"/>
      <c r="H16" s="40"/>
      <c r="I16" s="34"/>
      <c r="J16" s="35"/>
      <c r="K16" s="40"/>
      <c r="L16" s="34"/>
      <c r="M16" s="35"/>
      <c r="N16" s="40"/>
      <c r="O16" s="34"/>
      <c r="P16" s="35"/>
      <c r="Q16" s="40"/>
      <c r="R16" s="34"/>
      <c r="S16" s="35"/>
      <c r="T16" s="40"/>
      <c r="U16" s="34"/>
      <c r="V16" s="35"/>
      <c r="W16" s="40"/>
      <c r="X16" s="34"/>
      <c r="Y16" s="35"/>
      <c r="Z16" s="40"/>
      <c r="AA16" s="34"/>
      <c r="AB16" s="35"/>
      <c r="AC16" s="40"/>
      <c r="AD16" s="34"/>
      <c r="AE16" s="35"/>
      <c r="AF16" s="40"/>
      <c r="AG16" s="34"/>
      <c r="AH16" s="35"/>
      <c r="AI16" s="119"/>
      <c r="AJ16" s="34"/>
      <c r="AK16" s="35"/>
      <c r="AL16" s="119"/>
      <c r="AM16" s="34"/>
      <c r="AN16" s="35"/>
      <c r="AO16" s="119"/>
      <c r="AP16" s="34"/>
      <c r="AQ16" s="35"/>
      <c r="AR16" s="119"/>
      <c r="AS16" s="34"/>
      <c r="AT16" s="35"/>
      <c r="AU16" s="119"/>
      <c r="AV16" s="34"/>
      <c r="AW16" s="35"/>
      <c r="AX16" s="36">
        <f t="shared" si="0"/>
        <v>0</v>
      </c>
      <c r="AY16" s="14" t="str">
        <f t="shared" si="1"/>
        <v/>
      </c>
      <c r="AZ16" s="37">
        <f t="shared" si="11"/>
        <v>0</v>
      </c>
      <c r="BA16" s="14">
        <f t="shared" si="12"/>
        <v>0</v>
      </c>
      <c r="BB16" s="14">
        <f t="shared" si="13"/>
        <v>0</v>
      </c>
      <c r="BC16" s="14">
        <f t="shared" si="19"/>
        <v>0</v>
      </c>
      <c r="BD16" s="14">
        <f t="shared" si="14"/>
        <v>0</v>
      </c>
      <c r="BE16" s="14">
        <f t="shared" si="2"/>
        <v>0</v>
      </c>
      <c r="BF16" s="14">
        <f t="shared" si="3"/>
        <v>0</v>
      </c>
      <c r="BG16" s="39">
        <f t="shared" si="15"/>
        <v>0</v>
      </c>
      <c r="BH16" s="14">
        <f t="shared" si="4"/>
        <v>0</v>
      </c>
      <c r="BI16" s="14">
        <f t="shared" si="5"/>
        <v>0</v>
      </c>
      <c r="BJ16" s="14">
        <f t="shared" si="6"/>
        <v>0</v>
      </c>
      <c r="BK16" s="14">
        <f t="shared" si="16"/>
        <v>0</v>
      </c>
      <c r="BL16" s="14">
        <f t="shared" si="17"/>
        <v>0</v>
      </c>
      <c r="BM16" s="14">
        <f t="shared" si="18"/>
        <v>0</v>
      </c>
      <c r="BN16" s="13">
        <f t="shared" si="7"/>
        <v>0</v>
      </c>
      <c r="BP16" s="38">
        <f t="shared" si="8"/>
        <v>0</v>
      </c>
      <c r="BQ16" s="38">
        <f t="shared" si="9"/>
        <v>0</v>
      </c>
      <c r="BR16" s="96"/>
      <c r="BU16" s="4"/>
      <c r="BV16" s="4"/>
      <c r="BW16" s="112"/>
      <c r="BX16" s="77"/>
      <c r="BZ16" s="112"/>
      <c r="CA16" s="77"/>
      <c r="CC16" s="112"/>
      <c r="CD16" s="76"/>
      <c r="CE16" s="14"/>
      <c r="CF16" s="113"/>
      <c r="CG16" s="77"/>
      <c r="CI16" s="112"/>
      <c r="CJ16" s="77"/>
      <c r="CL16" s="112"/>
      <c r="CM16" s="77"/>
      <c r="CS16" s="137"/>
      <c r="CU16" s="173" t="str">
        <f t="shared" si="10"/>
        <v/>
      </c>
    </row>
    <row r="17" spans="2:99" ht="10.5" customHeight="1">
      <c r="B17" s="41"/>
      <c r="C17" s="42"/>
      <c r="D17" s="42"/>
      <c r="E17" s="197"/>
      <c r="F17" s="42"/>
      <c r="G17" s="43"/>
      <c r="H17" s="197"/>
      <c r="I17" s="42"/>
      <c r="J17" s="43"/>
      <c r="K17" s="197"/>
      <c r="L17" s="42"/>
      <c r="M17" s="43"/>
      <c r="N17" s="197"/>
      <c r="O17" s="42"/>
      <c r="P17" s="43"/>
      <c r="Q17" s="197"/>
      <c r="R17" s="42"/>
      <c r="S17" s="43"/>
      <c r="T17" s="197"/>
      <c r="U17" s="42"/>
      <c r="V17" s="43"/>
      <c r="W17" s="197"/>
      <c r="X17" s="42"/>
      <c r="Y17" s="43"/>
      <c r="Z17" s="197"/>
      <c r="AA17" s="42"/>
      <c r="AB17" s="43"/>
      <c r="AC17" s="197"/>
      <c r="AD17" s="42"/>
      <c r="AE17" s="43"/>
      <c r="AF17" s="197"/>
      <c r="AG17" s="42"/>
      <c r="AH17" s="43"/>
      <c r="AI17" s="120"/>
      <c r="AJ17" s="42"/>
      <c r="AK17" s="43"/>
      <c r="AL17" s="120"/>
      <c r="AM17" s="42"/>
      <c r="AN17" s="43"/>
      <c r="AO17" s="120"/>
      <c r="AP17" s="42"/>
      <c r="AQ17" s="43"/>
      <c r="AR17" s="120"/>
      <c r="AS17" s="42"/>
      <c r="AT17" s="43"/>
      <c r="AU17" s="120"/>
      <c r="AV17" s="42"/>
      <c r="AW17" s="43"/>
      <c r="AX17" s="36" t="str">
        <f t="shared" si="0"/>
        <v/>
      </c>
      <c r="AY17" s="14" t="str">
        <f t="shared" si="1"/>
        <v/>
      </c>
      <c r="AZ17" s="37">
        <f t="shared" si="11"/>
        <v>0</v>
      </c>
      <c r="BA17" s="14">
        <f t="shared" si="12"/>
        <v>0</v>
      </c>
      <c r="BB17" s="14">
        <f t="shared" si="13"/>
        <v>0</v>
      </c>
      <c r="BC17" s="14">
        <f t="shared" si="19"/>
        <v>0</v>
      </c>
      <c r="BD17" s="14">
        <f t="shared" si="14"/>
        <v>0</v>
      </c>
      <c r="BE17" s="14">
        <f t="shared" si="2"/>
        <v>0</v>
      </c>
      <c r="BF17" s="14">
        <f t="shared" si="3"/>
        <v>0</v>
      </c>
      <c r="BG17" s="39">
        <f t="shared" si="15"/>
        <v>0</v>
      </c>
      <c r="BH17" s="14">
        <f t="shared" si="4"/>
        <v>0</v>
      </c>
      <c r="BI17" s="14">
        <f t="shared" si="5"/>
        <v>0</v>
      </c>
      <c r="BJ17" s="14">
        <f t="shared" si="6"/>
        <v>0</v>
      </c>
      <c r="BK17" s="14">
        <f t="shared" si="16"/>
        <v>0</v>
      </c>
      <c r="BL17" s="14">
        <f t="shared" si="17"/>
        <v>0</v>
      </c>
      <c r="BM17" s="14">
        <f t="shared" si="18"/>
        <v>0</v>
      </c>
      <c r="BN17" s="13">
        <f t="shared" si="7"/>
        <v>0</v>
      </c>
      <c r="BP17" s="38">
        <f t="shared" si="8"/>
        <v>0</v>
      </c>
      <c r="BQ17" s="38">
        <f t="shared" si="9"/>
        <v>0</v>
      </c>
      <c r="BR17" s="96"/>
      <c r="BU17" s="4"/>
      <c r="BV17" s="4"/>
      <c r="BW17" s="112"/>
      <c r="BX17" s="77"/>
      <c r="BZ17" s="112"/>
      <c r="CA17" s="77"/>
      <c r="CC17" s="112"/>
      <c r="CD17" s="76"/>
      <c r="CE17" s="14"/>
      <c r="CF17" s="113"/>
      <c r="CG17" s="77"/>
      <c r="CI17" s="112"/>
      <c r="CJ17" s="77"/>
      <c r="CL17" s="112"/>
      <c r="CM17" s="77"/>
      <c r="CS17" s="137"/>
      <c r="CU17" s="173" t="str">
        <f t="shared" si="10"/>
        <v/>
      </c>
    </row>
    <row r="18" spans="2:99" ht="10.5" customHeight="1">
      <c r="B18" s="33">
        <f>'Game 1'!B18</f>
        <v>0</v>
      </c>
      <c r="C18" s="51">
        <f>'Game 1'!C18</f>
        <v>0</v>
      </c>
      <c r="D18" s="35">
        <f>'Game 1'!D18</f>
        <v>0</v>
      </c>
      <c r="E18" s="40"/>
      <c r="F18" s="34"/>
      <c r="G18" s="35"/>
      <c r="H18" s="40"/>
      <c r="I18" s="34"/>
      <c r="J18" s="35"/>
      <c r="K18" s="40"/>
      <c r="L18" s="34"/>
      <c r="M18" s="35"/>
      <c r="N18" s="40"/>
      <c r="O18" s="34"/>
      <c r="P18" s="35"/>
      <c r="Q18" s="40"/>
      <c r="R18" s="34"/>
      <c r="S18" s="35"/>
      <c r="T18" s="40"/>
      <c r="U18" s="34"/>
      <c r="V18" s="35"/>
      <c r="W18" s="40"/>
      <c r="X18" s="34"/>
      <c r="Y18" s="35"/>
      <c r="Z18" s="40"/>
      <c r="AA18" s="34"/>
      <c r="AB18" s="35"/>
      <c r="AC18" s="40"/>
      <c r="AD18" s="34"/>
      <c r="AE18" s="35"/>
      <c r="AF18" s="40"/>
      <c r="AG18" s="34"/>
      <c r="AH18" s="35"/>
      <c r="AI18" s="119"/>
      <c r="AJ18" s="34"/>
      <c r="AK18" s="35"/>
      <c r="AL18" s="119"/>
      <c r="AM18" s="34"/>
      <c r="AN18" s="35"/>
      <c r="AO18" s="119"/>
      <c r="AP18" s="34"/>
      <c r="AQ18" s="35"/>
      <c r="AR18" s="119"/>
      <c r="AS18" s="34"/>
      <c r="AT18" s="35"/>
      <c r="AU18" s="119"/>
      <c r="AV18" s="34"/>
      <c r="AW18" s="35"/>
      <c r="AX18" s="36">
        <f t="shared" si="0"/>
        <v>0</v>
      </c>
      <c r="AY18" s="14" t="str">
        <f t="shared" si="1"/>
        <v/>
      </c>
      <c r="AZ18" s="37">
        <f t="shared" si="11"/>
        <v>0</v>
      </c>
      <c r="BA18" s="14">
        <f t="shared" si="12"/>
        <v>0</v>
      </c>
      <c r="BB18" s="14">
        <f t="shared" si="13"/>
        <v>0</v>
      </c>
      <c r="BC18" s="14">
        <f t="shared" si="19"/>
        <v>0</v>
      </c>
      <c r="BD18" s="14">
        <f t="shared" si="14"/>
        <v>0</v>
      </c>
      <c r="BE18" s="14">
        <f t="shared" si="2"/>
        <v>0</v>
      </c>
      <c r="BF18" s="14">
        <f t="shared" si="3"/>
        <v>0</v>
      </c>
      <c r="BG18" s="39">
        <f t="shared" si="15"/>
        <v>0</v>
      </c>
      <c r="BH18" s="14">
        <f t="shared" si="4"/>
        <v>0</v>
      </c>
      <c r="BI18" s="14">
        <f t="shared" si="5"/>
        <v>0</v>
      </c>
      <c r="BJ18" s="14">
        <f t="shared" si="6"/>
        <v>0</v>
      </c>
      <c r="BK18" s="14">
        <f t="shared" si="16"/>
        <v>0</v>
      </c>
      <c r="BL18" s="14">
        <f t="shared" si="17"/>
        <v>0</v>
      </c>
      <c r="BM18" s="14">
        <f t="shared" si="18"/>
        <v>0</v>
      </c>
      <c r="BN18" s="13">
        <f t="shared" si="7"/>
        <v>0</v>
      </c>
      <c r="BP18" s="38">
        <f t="shared" si="8"/>
        <v>0</v>
      </c>
      <c r="BQ18" s="38">
        <f t="shared" si="9"/>
        <v>0</v>
      </c>
      <c r="BR18" s="96"/>
      <c r="BT18" s="152" t="s">
        <v>80</v>
      </c>
      <c r="BU18" s="141"/>
      <c r="BV18" s="4"/>
      <c r="BW18" s="112"/>
      <c r="BX18" s="77"/>
      <c r="BZ18" s="112"/>
      <c r="CA18" s="77"/>
      <c r="CC18" s="112"/>
      <c r="CD18" s="76"/>
      <c r="CE18" s="14"/>
      <c r="CF18" s="113"/>
      <c r="CG18" s="77"/>
      <c r="CI18" s="112"/>
      <c r="CJ18" s="77"/>
      <c r="CL18" s="112"/>
      <c r="CM18" s="77"/>
      <c r="CS18" s="137"/>
      <c r="CU18" s="173" t="str">
        <f t="shared" si="10"/>
        <v/>
      </c>
    </row>
    <row r="19" spans="2:99" ht="10.5" customHeight="1">
      <c r="B19" s="41"/>
      <c r="C19" s="42"/>
      <c r="D19" s="42"/>
      <c r="E19" s="52"/>
      <c r="F19" s="42"/>
      <c r="G19" s="43"/>
      <c r="H19" s="52"/>
      <c r="I19" s="42"/>
      <c r="J19" s="43"/>
      <c r="K19" s="52"/>
      <c r="L19" s="42"/>
      <c r="M19" s="43"/>
      <c r="N19" s="52"/>
      <c r="O19" s="42"/>
      <c r="P19" s="43"/>
      <c r="Q19" s="52"/>
      <c r="R19" s="42"/>
      <c r="S19" s="43"/>
      <c r="T19" s="52"/>
      <c r="U19" s="42"/>
      <c r="V19" s="43"/>
      <c r="W19" s="52"/>
      <c r="X19" s="42"/>
      <c r="Y19" s="43"/>
      <c r="Z19" s="52"/>
      <c r="AA19" s="42"/>
      <c r="AB19" s="43"/>
      <c r="AC19" s="52"/>
      <c r="AD19" s="42"/>
      <c r="AE19" s="43"/>
      <c r="AF19" s="52"/>
      <c r="AG19" s="42"/>
      <c r="AH19" s="43"/>
      <c r="AI19" s="107"/>
      <c r="AJ19" s="42"/>
      <c r="AK19" s="43"/>
      <c r="AL19" s="107"/>
      <c r="AM19" s="42"/>
      <c r="AN19" s="43"/>
      <c r="AO19" s="107"/>
      <c r="AP19" s="42"/>
      <c r="AQ19" s="43"/>
      <c r="AR19" s="107"/>
      <c r="AS19" s="42"/>
      <c r="AT19" s="43"/>
      <c r="AU19" s="107"/>
      <c r="AV19" s="42"/>
      <c r="AW19" s="43"/>
      <c r="AX19" s="36" t="str">
        <f t="shared" si="0"/>
        <v/>
      </c>
      <c r="AY19" s="14" t="str">
        <f t="shared" si="1"/>
        <v/>
      </c>
      <c r="AZ19" s="37">
        <f t="shared" si="11"/>
        <v>0</v>
      </c>
      <c r="BA19" s="14">
        <f t="shared" si="12"/>
        <v>0</v>
      </c>
      <c r="BB19" s="14">
        <f t="shared" si="13"/>
        <v>0</v>
      </c>
      <c r="BC19" s="14">
        <f t="shared" si="19"/>
        <v>0</v>
      </c>
      <c r="BD19" s="14">
        <f t="shared" si="14"/>
        <v>0</v>
      </c>
      <c r="BE19" s="14">
        <f t="shared" si="2"/>
        <v>0</v>
      </c>
      <c r="BF19" s="14">
        <f t="shared" si="3"/>
        <v>0</v>
      </c>
      <c r="BG19" s="39">
        <f t="shared" si="15"/>
        <v>0</v>
      </c>
      <c r="BH19" s="14">
        <f t="shared" si="4"/>
        <v>0</v>
      </c>
      <c r="BI19" s="14">
        <f t="shared" si="5"/>
        <v>0</v>
      </c>
      <c r="BJ19" s="14"/>
      <c r="BK19" s="14">
        <f t="shared" si="16"/>
        <v>0</v>
      </c>
      <c r="BL19" s="14">
        <f t="shared" si="17"/>
        <v>0</v>
      </c>
      <c r="BM19" s="14">
        <f t="shared" si="18"/>
        <v>0</v>
      </c>
      <c r="BN19" s="13">
        <f t="shared" si="7"/>
        <v>0</v>
      </c>
      <c r="BP19" s="38">
        <f t="shared" si="8"/>
        <v>0</v>
      </c>
      <c r="BQ19" s="38">
        <f t="shared" si="9"/>
        <v>0</v>
      </c>
      <c r="BR19" s="96"/>
      <c r="BT19" s="6" t="s">
        <v>81</v>
      </c>
      <c r="BU19" s="145"/>
      <c r="BV19" s="4"/>
      <c r="BW19" s="112"/>
      <c r="BX19" s="77"/>
      <c r="BZ19" s="112"/>
      <c r="CA19" s="77"/>
      <c r="CC19" s="112"/>
      <c r="CD19" s="76"/>
      <c r="CE19" s="14"/>
      <c r="CF19" s="113"/>
      <c r="CG19" s="77"/>
      <c r="CI19" s="112"/>
      <c r="CJ19" s="77"/>
      <c r="CL19" s="112"/>
      <c r="CM19" s="77"/>
      <c r="CS19" s="137"/>
      <c r="CU19" s="173" t="str">
        <f t="shared" si="10"/>
        <v/>
      </c>
    </row>
    <row r="20" spans="2:99" ht="10.5" customHeight="1">
      <c r="B20" s="102" t="s">
        <v>55</v>
      </c>
      <c r="C20" s="101">
        <f>SUM(D2+D4+D6+D8+D10+D12+D14+D16+D18)</f>
        <v>0</v>
      </c>
      <c r="E20" s="44"/>
      <c r="F20" s="34"/>
      <c r="G20" s="34"/>
      <c r="H20" s="44"/>
      <c r="I20" s="34"/>
      <c r="J20" s="34"/>
      <c r="K20" s="44"/>
      <c r="L20" s="34"/>
      <c r="M20" s="34"/>
      <c r="N20" s="44"/>
      <c r="O20" s="34"/>
      <c r="P20" s="34"/>
      <c r="Q20" s="44"/>
      <c r="R20" s="34"/>
      <c r="S20" s="34"/>
      <c r="T20" s="44"/>
      <c r="U20" s="34"/>
      <c r="V20" s="34"/>
      <c r="W20" s="44"/>
      <c r="X20" s="34"/>
      <c r="Y20" s="34"/>
      <c r="Z20" s="44"/>
      <c r="AA20" s="34"/>
      <c r="AB20" s="34"/>
      <c r="AC20" s="44"/>
      <c r="AD20" s="34"/>
      <c r="AE20" s="34"/>
      <c r="AF20" s="44"/>
      <c r="AG20" s="34"/>
      <c r="AH20" s="34"/>
      <c r="AI20" s="44"/>
      <c r="AJ20" s="34"/>
      <c r="AK20" s="34"/>
      <c r="AL20" s="44"/>
      <c r="AM20" s="34"/>
      <c r="AN20" s="34"/>
      <c r="AO20" s="44"/>
      <c r="AP20" s="34"/>
      <c r="AQ20" s="34"/>
      <c r="AR20" s="44"/>
      <c r="AS20" s="34"/>
      <c r="AT20" s="34"/>
      <c r="AU20" s="44"/>
      <c r="AV20" s="34"/>
      <c r="AW20" s="34"/>
      <c r="AY20" s="68"/>
      <c r="AZ20" s="68">
        <f>SUM(AZ2:AZ19)+SUM(AZ22:AZ27)</f>
        <v>0</v>
      </c>
      <c r="BA20" s="68">
        <f t="shared" ref="BA20:BO20" si="22">SUM(BA2:BA19)+SUM(BA22:BA27)</f>
        <v>0</v>
      </c>
      <c r="BB20" s="68">
        <f t="shared" si="22"/>
        <v>0</v>
      </c>
      <c r="BC20" s="68">
        <f t="shared" si="22"/>
        <v>0</v>
      </c>
      <c r="BD20" s="68">
        <f t="shared" si="22"/>
        <v>0</v>
      </c>
      <c r="BE20" s="68">
        <f t="shared" si="22"/>
        <v>0</v>
      </c>
      <c r="BF20" s="68">
        <f t="shared" si="22"/>
        <v>0</v>
      </c>
      <c r="BG20" s="69">
        <f t="shared" si="22"/>
        <v>0</v>
      </c>
      <c r="BH20" s="68">
        <f t="shared" si="22"/>
        <v>0</v>
      </c>
      <c r="BI20" s="68">
        <f t="shared" si="22"/>
        <v>0</v>
      </c>
      <c r="BJ20" s="68">
        <f t="shared" si="22"/>
        <v>0</v>
      </c>
      <c r="BK20" s="68">
        <f>SUM(BK2:BK19)+SUM(BK22:BK27)</f>
        <v>0</v>
      </c>
      <c r="BL20" s="68">
        <f t="shared" si="22"/>
        <v>0</v>
      </c>
      <c r="BM20" s="68">
        <f t="shared" si="22"/>
        <v>0</v>
      </c>
      <c r="BN20" s="45">
        <f t="shared" si="22"/>
        <v>0</v>
      </c>
      <c r="BO20" s="68">
        <f t="shared" si="22"/>
        <v>0</v>
      </c>
      <c r="BP20" s="68">
        <f>SUM(BP2:BP19)+SUM(BP22:BP27)</f>
        <v>0</v>
      </c>
      <c r="BQ20" s="70">
        <f t="shared" si="9"/>
        <v>0</v>
      </c>
      <c r="BR20" s="96"/>
      <c r="BT20" s="152" t="s">
        <v>82</v>
      </c>
      <c r="BU20" s="139"/>
      <c r="BV20" s="4"/>
      <c r="BW20" s="112"/>
      <c r="BX20" s="77"/>
      <c r="BZ20" s="112"/>
      <c r="CA20" s="77"/>
      <c r="CC20" s="112"/>
      <c r="CD20" s="76"/>
      <c r="CE20" s="14"/>
      <c r="CF20" s="113"/>
      <c r="CG20" s="77"/>
      <c r="CI20" s="112"/>
      <c r="CJ20" s="77"/>
      <c r="CL20" s="112"/>
      <c r="CM20" s="77"/>
      <c r="CU20" s="174"/>
    </row>
    <row r="21" spans="2:99" ht="10.5" customHeight="1">
      <c r="B21" s="48" t="s">
        <v>39</v>
      </c>
      <c r="E21" s="49" t="s">
        <v>16</v>
      </c>
      <c r="F21" s="50" t="s">
        <v>2</v>
      </c>
      <c r="G21" s="50" t="s">
        <v>32</v>
      </c>
      <c r="H21" s="49" t="s">
        <v>16</v>
      </c>
      <c r="I21" s="50"/>
      <c r="J21" s="50"/>
      <c r="K21" s="49" t="s">
        <v>16</v>
      </c>
      <c r="L21" s="50" t="s">
        <v>2</v>
      </c>
      <c r="M21" s="50" t="s">
        <v>32</v>
      </c>
      <c r="N21" s="49" t="s">
        <v>16</v>
      </c>
      <c r="O21" s="50" t="s">
        <v>2</v>
      </c>
      <c r="P21" s="50" t="s">
        <v>32</v>
      </c>
      <c r="Q21" s="49" t="s">
        <v>16</v>
      </c>
      <c r="R21" s="50" t="s">
        <v>2</v>
      </c>
      <c r="S21" s="50" t="s">
        <v>32</v>
      </c>
      <c r="T21" s="49" t="s">
        <v>16</v>
      </c>
      <c r="U21" s="50" t="s">
        <v>2</v>
      </c>
      <c r="V21" s="50" t="s">
        <v>32</v>
      </c>
      <c r="W21" s="49" t="s">
        <v>16</v>
      </c>
      <c r="X21" s="50" t="s">
        <v>2</v>
      </c>
      <c r="Y21" s="50" t="s">
        <v>32</v>
      </c>
      <c r="Z21" s="49" t="s">
        <v>16</v>
      </c>
      <c r="AA21" s="50" t="s">
        <v>2</v>
      </c>
      <c r="AB21" s="50" t="s">
        <v>32</v>
      </c>
      <c r="AC21" s="49" t="s">
        <v>16</v>
      </c>
      <c r="AD21" s="50" t="s">
        <v>2</v>
      </c>
      <c r="AE21" s="50" t="s">
        <v>32</v>
      </c>
      <c r="AF21" s="49" t="s">
        <v>16</v>
      </c>
      <c r="AG21" s="50" t="s">
        <v>2</v>
      </c>
      <c r="AH21" s="50" t="s">
        <v>32</v>
      </c>
      <c r="AI21" s="49" t="s">
        <v>16</v>
      </c>
      <c r="AJ21" s="50" t="s">
        <v>2</v>
      </c>
      <c r="AK21" s="50" t="s">
        <v>32</v>
      </c>
      <c r="AL21" s="49" t="s">
        <v>16</v>
      </c>
      <c r="AM21" s="50" t="s">
        <v>2</v>
      </c>
      <c r="AN21" s="50" t="s">
        <v>32</v>
      </c>
      <c r="AO21" s="49" t="s">
        <v>16</v>
      </c>
      <c r="AP21" s="50" t="s">
        <v>2</v>
      </c>
      <c r="AQ21" s="50" t="s">
        <v>32</v>
      </c>
      <c r="AR21" s="49" t="s">
        <v>16</v>
      </c>
      <c r="AS21" s="50" t="s">
        <v>2</v>
      </c>
      <c r="AT21" s="50" t="s">
        <v>32</v>
      </c>
      <c r="AU21" s="49" t="s">
        <v>16</v>
      </c>
      <c r="AV21" s="50" t="s">
        <v>2</v>
      </c>
      <c r="AW21" s="50" t="s">
        <v>32</v>
      </c>
      <c r="BG21" s="13">
        <f>COUNTIF(E21:AW21,"w")+COUNTIF(E21:AW21,"iw")</f>
        <v>0</v>
      </c>
      <c r="BL21" s="14">
        <f t="shared" ref="BL21:BL27" si="23">COUNTIF(E21:AW21,"*sf*")</f>
        <v>0</v>
      </c>
      <c r="BM21" s="14">
        <f t="shared" ref="BM21:BM27" si="24">COUNTIF(E21:AW21,"sac*")</f>
        <v>0</v>
      </c>
      <c r="BQ21" s="38"/>
      <c r="BR21" s="96"/>
      <c r="BT21" s="152" t="s">
        <v>83</v>
      </c>
      <c r="BU21" s="138"/>
      <c r="BV21" s="4"/>
      <c r="BW21" s="112"/>
      <c r="BX21" s="77"/>
      <c r="BZ21" s="112"/>
      <c r="CA21" s="77"/>
      <c r="CC21" s="112"/>
      <c r="CD21" s="76"/>
      <c r="CE21" s="14"/>
      <c r="CF21" s="113"/>
      <c r="CG21" s="77"/>
      <c r="CI21" s="112"/>
      <c r="CJ21" s="77"/>
      <c r="CL21" s="112"/>
      <c r="CM21" s="77"/>
      <c r="CN21" s="14"/>
      <c r="CU21" s="174"/>
    </row>
    <row r="22" spans="2:99" ht="9.75" customHeight="1">
      <c r="B22" s="135"/>
      <c r="C22" s="51"/>
      <c r="D22" s="51"/>
      <c r="E22" s="40"/>
      <c r="F22" s="34"/>
      <c r="G22" s="35"/>
      <c r="H22" s="40"/>
      <c r="I22" s="34"/>
      <c r="J22" s="35"/>
      <c r="K22" s="40"/>
      <c r="L22" s="34"/>
      <c r="M22" s="35"/>
      <c r="N22" s="40"/>
      <c r="O22" s="34"/>
      <c r="P22" s="35"/>
      <c r="Q22" s="40"/>
      <c r="R22" s="34"/>
      <c r="S22" s="35"/>
      <c r="T22" s="40"/>
      <c r="U22" s="34"/>
      <c r="V22" s="35"/>
      <c r="W22" s="40"/>
      <c r="X22" s="34"/>
      <c r="Y22" s="35"/>
      <c r="Z22" s="40"/>
      <c r="AA22" s="34"/>
      <c r="AB22" s="35"/>
      <c r="AC22" s="40"/>
      <c r="AD22" s="34"/>
      <c r="AE22" s="35"/>
      <c r="AF22" s="40"/>
      <c r="AG22" s="34"/>
      <c r="AH22" s="35"/>
      <c r="AI22" s="119"/>
      <c r="AJ22" s="34"/>
      <c r="AK22" s="35"/>
      <c r="AL22" s="119"/>
      <c r="AM22" s="34"/>
      <c r="AN22" s="35"/>
      <c r="AO22" s="119"/>
      <c r="AP22" s="34"/>
      <c r="AQ22" s="35"/>
      <c r="AR22" s="119"/>
      <c r="AS22" s="34"/>
      <c r="AT22" s="35"/>
      <c r="AU22" s="119"/>
      <c r="AV22" s="34"/>
      <c r="AW22" s="35"/>
      <c r="AX22" s="36" t="str">
        <f t="shared" ref="AX22:AX27" si="25">IF(B22="","",B22)</f>
        <v/>
      </c>
      <c r="AY22" s="14" t="str">
        <f t="shared" ref="AY22:AY27" si="26">IF(ISTEXT(B22),1,"")</f>
        <v/>
      </c>
      <c r="AZ22" s="37">
        <f t="shared" ref="AZ22:AZ27" si="27">COUNTIF(E22:AW22,"*")-COUNTIF(E22:AW22,"bb")-COUNTIF(E22:AW22,"ibb")-COUNTIF(E22:AW22,"hbp")-COUNTIF(E22:AW22,"cs")-COUNTIF(E22:AW22,"po")-COUNTIF(E22:AW22,"sf*")-COUNTIF(E22:AW22,"sac*")-COUNTIF(E22:AW22,"ob")-COUNTIF(E22:AW22,"sb")</f>
        <v>0</v>
      </c>
      <c r="BA22" s="14">
        <f t="shared" ref="BA22:BA27" si="28">COUNT(F22,I22,L22,O22,R22,U22,X22,AA22,AD22,AG22,AJ22,AM22,AP22,AS22, AV22)</f>
        <v>0</v>
      </c>
      <c r="BB22" s="14">
        <f t="shared" ref="BB22:BB27" si="29">COUNTIF(E22:AW22,"1B")+COUNTIF(E22:AW22,"2B")+COUNTIF(E22:AW22,"3B")+COUNTIF(E22:AW22,"hr")+COUNTIF(E22:AW22,"1bsb")+COUNTIF(E22:AW22,"2bsb")</f>
        <v>0</v>
      </c>
      <c r="BC22" s="14">
        <f t="shared" ref="BC22:BC27" si="30">SUM(G22,J22,M22,P22,S22,V22,Y22,AB22,AE22,AH22,AK22,AN22, AQ22, AT22, AW22)</f>
        <v>0</v>
      </c>
      <c r="BD22" s="14">
        <f t="shared" ref="BD22:BD27" si="31">COUNTIF(E22:AW22,"2B")+COUNTIF(E22:AW22,"2Bsb")</f>
        <v>0</v>
      </c>
      <c r="BE22" s="14">
        <f t="shared" ref="BE22:BE27" si="32">COUNTIF(E22:AW22,"3B")</f>
        <v>0</v>
      </c>
      <c r="BF22" s="14">
        <f t="shared" ref="BF22:BF27" si="33">COUNTIF(E22:AW22,"hr")</f>
        <v>0</v>
      </c>
      <c r="BG22" s="39">
        <f t="shared" ref="BG22:BG27" si="34">COUNTIF(E22:AW22,"*bb*")</f>
        <v>0</v>
      </c>
      <c r="BH22" s="14">
        <f t="shared" ref="BH22:BH27" si="35">COUNTIF(E22:AW22,"k")</f>
        <v>0</v>
      </c>
      <c r="BI22" s="14">
        <f t="shared" ref="BI22:BI27" si="36">COUNTIF(E22:AW22,"*sb*")</f>
        <v>0</v>
      </c>
      <c r="BJ22" s="14">
        <f t="shared" ref="BJ22:BJ27" si="37">COUNTIF(E22:AW22,"CS")</f>
        <v>0</v>
      </c>
      <c r="BK22" s="14">
        <f t="shared" ref="BK22:BK27" si="38">COUNTIF(E22:AW22,"hbp")</f>
        <v>0</v>
      </c>
      <c r="BL22" s="14">
        <f t="shared" si="23"/>
        <v>0</v>
      </c>
      <c r="BM22" s="14">
        <f t="shared" si="24"/>
        <v>0</v>
      </c>
      <c r="BN22" s="13">
        <f t="shared" ref="BN22:BN27" si="39">COUNTIF(E22:AW22,"*dp*")-COUNTIF(E22:AW22,"xdp*")</f>
        <v>0</v>
      </c>
      <c r="BP22" s="38">
        <f t="shared" ref="BP22:BP27" si="40">AZ22+BL22+BK22+BG22+BM22</f>
        <v>0</v>
      </c>
      <c r="BQ22" s="38">
        <f t="shared" ref="BQ22:BQ27" si="41">BF22*4+BE22*3+BD22*2+(BB22-SUM(BD22:BF22))</f>
        <v>0</v>
      </c>
      <c r="BR22" s="96"/>
      <c r="BT22" s="152" t="s">
        <v>84</v>
      </c>
      <c r="BU22" s="140"/>
      <c r="BV22" s="4"/>
      <c r="CN22" s="14"/>
      <c r="CU22" s="173" t="str">
        <f t="shared" ref="CU22:CU27" si="42">IF(BF22&gt;1,CONCATENATE(B22,BF22),IF(BF22&gt;0,B22,""))</f>
        <v/>
      </c>
    </row>
    <row r="23" spans="2:99" ht="9.75" customHeight="1">
      <c r="B23" s="136"/>
      <c r="C23" s="52"/>
      <c r="D23" s="52"/>
      <c r="E23" s="197"/>
      <c r="F23" s="42"/>
      <c r="G23" s="43"/>
      <c r="H23" s="197"/>
      <c r="I23" s="42"/>
      <c r="J23" s="43"/>
      <c r="K23" s="197"/>
      <c r="L23" s="42"/>
      <c r="M23" s="43"/>
      <c r="N23" s="197"/>
      <c r="O23" s="42"/>
      <c r="P23" s="43"/>
      <c r="Q23" s="197"/>
      <c r="R23" s="42"/>
      <c r="S23" s="43"/>
      <c r="T23" s="197"/>
      <c r="U23" s="42"/>
      <c r="V23" s="43"/>
      <c r="W23" s="197"/>
      <c r="X23" s="42"/>
      <c r="Y23" s="43"/>
      <c r="Z23" s="197"/>
      <c r="AA23" s="42"/>
      <c r="AB23" s="43"/>
      <c r="AC23" s="197"/>
      <c r="AD23" s="42"/>
      <c r="AE23" s="43"/>
      <c r="AF23" s="197"/>
      <c r="AG23" s="42"/>
      <c r="AH23" s="43"/>
      <c r="AI23" s="120"/>
      <c r="AJ23" s="42"/>
      <c r="AK23" s="43"/>
      <c r="AL23" s="120"/>
      <c r="AM23" s="42"/>
      <c r="AN23" s="43"/>
      <c r="AO23" s="120"/>
      <c r="AP23" s="42"/>
      <c r="AQ23" s="43"/>
      <c r="AR23" s="120"/>
      <c r="AS23" s="42"/>
      <c r="AT23" s="43"/>
      <c r="AU23" s="120"/>
      <c r="AV23" s="42"/>
      <c r="AW23" s="43"/>
      <c r="AX23" s="36" t="str">
        <f t="shared" si="25"/>
        <v/>
      </c>
      <c r="AY23" s="14" t="str">
        <f t="shared" si="26"/>
        <v/>
      </c>
      <c r="AZ23" s="37">
        <f t="shared" si="27"/>
        <v>0</v>
      </c>
      <c r="BA23" s="14">
        <f t="shared" si="28"/>
        <v>0</v>
      </c>
      <c r="BB23" s="14">
        <f t="shared" si="29"/>
        <v>0</v>
      </c>
      <c r="BC23" s="14">
        <f t="shared" si="30"/>
        <v>0</v>
      </c>
      <c r="BD23" s="14">
        <f t="shared" si="31"/>
        <v>0</v>
      </c>
      <c r="BE23" s="14">
        <f t="shared" si="32"/>
        <v>0</v>
      </c>
      <c r="BF23" s="14">
        <f t="shared" si="33"/>
        <v>0</v>
      </c>
      <c r="BG23" s="39">
        <f t="shared" si="34"/>
        <v>0</v>
      </c>
      <c r="BH23" s="14">
        <f t="shared" si="35"/>
        <v>0</v>
      </c>
      <c r="BI23" s="14">
        <f t="shared" si="36"/>
        <v>0</v>
      </c>
      <c r="BJ23" s="14">
        <f t="shared" si="37"/>
        <v>0</v>
      </c>
      <c r="BK23" s="14">
        <f t="shared" si="38"/>
        <v>0</v>
      </c>
      <c r="BL23" s="14">
        <f t="shared" si="23"/>
        <v>0</v>
      </c>
      <c r="BM23" s="14">
        <f t="shared" si="24"/>
        <v>0</v>
      </c>
      <c r="BN23" s="13">
        <f t="shared" si="39"/>
        <v>0</v>
      </c>
      <c r="BP23" s="38">
        <f t="shared" si="40"/>
        <v>0</v>
      </c>
      <c r="BQ23" s="38">
        <f t="shared" si="41"/>
        <v>0</v>
      </c>
      <c r="BR23" s="96"/>
      <c r="BT23" s="152" t="s">
        <v>78</v>
      </c>
      <c r="BU23" s="142"/>
      <c r="BV23" s="4"/>
      <c r="CU23" s="173" t="str">
        <f t="shared" si="42"/>
        <v/>
      </c>
    </row>
    <row r="24" spans="2:99" ht="9.75" customHeight="1">
      <c r="B24" s="135"/>
      <c r="C24" s="53"/>
      <c r="D24" s="54"/>
      <c r="E24" s="198"/>
      <c r="G24" s="55"/>
      <c r="H24" s="198"/>
      <c r="J24" s="55"/>
      <c r="K24" s="198"/>
      <c r="M24" s="55"/>
      <c r="N24" s="198"/>
      <c r="P24" s="55"/>
      <c r="Q24" s="198"/>
      <c r="S24" s="55"/>
      <c r="T24" s="198"/>
      <c r="V24" s="55"/>
      <c r="W24" s="198"/>
      <c r="Y24" s="55"/>
      <c r="Z24" s="198"/>
      <c r="AB24" s="55"/>
      <c r="AC24" s="198"/>
      <c r="AE24" s="55"/>
      <c r="AF24" s="198"/>
      <c r="AH24" s="55"/>
      <c r="AI24" s="121"/>
      <c r="AK24" s="55"/>
      <c r="AL24" s="121"/>
      <c r="AN24" s="55"/>
      <c r="AO24" s="121"/>
      <c r="AQ24" s="55"/>
      <c r="AR24" s="121"/>
      <c r="AT24" s="55"/>
      <c r="AU24" s="121"/>
      <c r="AW24" s="55"/>
      <c r="AX24" s="36" t="str">
        <f t="shared" si="25"/>
        <v/>
      </c>
      <c r="AY24" s="14" t="str">
        <f t="shared" si="26"/>
        <v/>
      </c>
      <c r="AZ24" s="37">
        <f t="shared" si="27"/>
        <v>0</v>
      </c>
      <c r="BA24" s="14">
        <f t="shared" si="28"/>
        <v>0</v>
      </c>
      <c r="BB24" s="14">
        <f t="shared" si="29"/>
        <v>0</v>
      </c>
      <c r="BC24" s="14">
        <f t="shared" si="30"/>
        <v>0</v>
      </c>
      <c r="BD24" s="14">
        <f t="shared" si="31"/>
        <v>0</v>
      </c>
      <c r="BE24" s="14">
        <f t="shared" si="32"/>
        <v>0</v>
      </c>
      <c r="BF24" s="14">
        <f t="shared" si="33"/>
        <v>0</v>
      </c>
      <c r="BG24" s="39">
        <f t="shared" si="34"/>
        <v>0</v>
      </c>
      <c r="BH24" s="14">
        <f t="shared" si="35"/>
        <v>0</v>
      </c>
      <c r="BI24" s="14">
        <f t="shared" si="36"/>
        <v>0</v>
      </c>
      <c r="BJ24" s="14">
        <f t="shared" si="37"/>
        <v>0</v>
      </c>
      <c r="BK24" s="14">
        <f t="shared" si="38"/>
        <v>0</v>
      </c>
      <c r="BL24" s="14">
        <f t="shared" si="23"/>
        <v>0</v>
      </c>
      <c r="BM24" s="14">
        <f t="shared" si="24"/>
        <v>0</v>
      </c>
      <c r="BN24" s="13">
        <f t="shared" si="39"/>
        <v>0</v>
      </c>
      <c r="BP24" s="38">
        <f t="shared" si="40"/>
        <v>0</v>
      </c>
      <c r="BQ24" s="38">
        <f t="shared" si="41"/>
        <v>0</v>
      </c>
      <c r="BR24" s="96"/>
      <c r="BT24" s="152" t="s">
        <v>79</v>
      </c>
      <c r="BU24" s="153"/>
      <c r="BV24" s="4"/>
      <c r="CU24" s="173" t="str">
        <f t="shared" si="42"/>
        <v/>
      </c>
    </row>
    <row r="25" spans="2:99" ht="9.75" customHeight="1">
      <c r="B25" s="136"/>
      <c r="C25" s="56"/>
      <c r="D25" s="54"/>
      <c r="E25" s="198"/>
      <c r="G25" s="55"/>
      <c r="H25" s="198"/>
      <c r="J25" s="55"/>
      <c r="K25" s="198"/>
      <c r="M25" s="55"/>
      <c r="N25" s="198"/>
      <c r="P25" s="55"/>
      <c r="Q25" s="198"/>
      <c r="S25" s="55"/>
      <c r="T25" s="198"/>
      <c r="V25" s="55"/>
      <c r="W25" s="198"/>
      <c r="Y25" s="55"/>
      <c r="Z25" s="198"/>
      <c r="AB25" s="55"/>
      <c r="AC25" s="198"/>
      <c r="AE25" s="55"/>
      <c r="AF25" s="198"/>
      <c r="AH25" s="55"/>
      <c r="AI25" s="121"/>
      <c r="AK25" s="55"/>
      <c r="AL25" s="121"/>
      <c r="AN25" s="55"/>
      <c r="AO25" s="121"/>
      <c r="AQ25" s="55"/>
      <c r="AR25" s="121"/>
      <c r="AT25" s="55"/>
      <c r="AU25" s="121"/>
      <c r="AW25" s="55"/>
      <c r="AX25" s="36" t="str">
        <f t="shared" si="25"/>
        <v/>
      </c>
      <c r="AY25" s="14" t="str">
        <f t="shared" si="26"/>
        <v/>
      </c>
      <c r="AZ25" s="37">
        <f t="shared" si="27"/>
        <v>0</v>
      </c>
      <c r="BA25" s="14">
        <f t="shared" si="28"/>
        <v>0</v>
      </c>
      <c r="BB25" s="14">
        <f t="shared" si="29"/>
        <v>0</v>
      </c>
      <c r="BC25" s="14">
        <f t="shared" si="30"/>
        <v>0</v>
      </c>
      <c r="BD25" s="14">
        <f t="shared" si="31"/>
        <v>0</v>
      </c>
      <c r="BE25" s="14">
        <f t="shared" si="32"/>
        <v>0</v>
      </c>
      <c r="BF25" s="14">
        <f t="shared" si="33"/>
        <v>0</v>
      </c>
      <c r="BG25" s="39">
        <f t="shared" si="34"/>
        <v>0</v>
      </c>
      <c r="BH25" s="14">
        <f t="shared" si="35"/>
        <v>0</v>
      </c>
      <c r="BI25" s="14">
        <f t="shared" si="36"/>
        <v>0</v>
      </c>
      <c r="BJ25" s="14">
        <f t="shared" si="37"/>
        <v>0</v>
      </c>
      <c r="BK25" s="14">
        <f t="shared" si="38"/>
        <v>0</v>
      </c>
      <c r="BL25" s="14">
        <f t="shared" si="23"/>
        <v>0</v>
      </c>
      <c r="BM25" s="14">
        <f t="shared" si="24"/>
        <v>0</v>
      </c>
      <c r="BN25" s="13">
        <f t="shared" si="39"/>
        <v>0</v>
      </c>
      <c r="BP25" s="38">
        <f t="shared" si="40"/>
        <v>0</v>
      </c>
      <c r="BQ25" s="38">
        <f t="shared" si="41"/>
        <v>0</v>
      </c>
      <c r="BR25" s="96"/>
      <c r="BU25" s="4"/>
      <c r="BV25" s="4"/>
      <c r="CU25" s="173" t="str">
        <f t="shared" si="42"/>
        <v/>
      </c>
    </row>
    <row r="26" spans="2:99" ht="9.75" customHeight="1">
      <c r="B26" s="135"/>
      <c r="C26" s="51"/>
      <c r="D26" s="51"/>
      <c r="E26" s="40"/>
      <c r="F26" s="34"/>
      <c r="G26" s="35"/>
      <c r="H26" s="40"/>
      <c r="I26" s="34"/>
      <c r="J26" s="35"/>
      <c r="K26" s="40"/>
      <c r="L26" s="34"/>
      <c r="M26" s="35"/>
      <c r="N26" s="40"/>
      <c r="O26" s="34"/>
      <c r="P26" s="35"/>
      <c r="Q26" s="40"/>
      <c r="R26" s="34"/>
      <c r="S26" s="35"/>
      <c r="T26" s="40"/>
      <c r="U26" s="34"/>
      <c r="V26" s="35"/>
      <c r="W26" s="40"/>
      <c r="X26" s="34"/>
      <c r="Y26" s="35"/>
      <c r="Z26" s="40"/>
      <c r="AA26" s="34"/>
      <c r="AB26" s="35"/>
      <c r="AC26" s="40"/>
      <c r="AD26" s="34"/>
      <c r="AE26" s="35"/>
      <c r="AF26" s="40"/>
      <c r="AG26" s="34"/>
      <c r="AH26" s="35"/>
      <c r="AI26" s="119"/>
      <c r="AJ26" s="34"/>
      <c r="AK26" s="35"/>
      <c r="AL26" s="119"/>
      <c r="AM26" s="34"/>
      <c r="AN26" s="35"/>
      <c r="AO26" s="119"/>
      <c r="AP26" s="34"/>
      <c r="AQ26" s="35"/>
      <c r="AR26" s="119"/>
      <c r="AS26" s="34"/>
      <c r="AT26" s="35"/>
      <c r="AU26" s="119"/>
      <c r="AV26" s="34"/>
      <c r="AW26" s="35"/>
      <c r="AX26" s="36" t="str">
        <f t="shared" si="25"/>
        <v/>
      </c>
      <c r="AY26" s="14" t="str">
        <f t="shared" si="26"/>
        <v/>
      </c>
      <c r="AZ26" s="37">
        <f t="shared" si="27"/>
        <v>0</v>
      </c>
      <c r="BA26" s="14">
        <f t="shared" si="28"/>
        <v>0</v>
      </c>
      <c r="BB26" s="14">
        <f t="shared" si="29"/>
        <v>0</v>
      </c>
      <c r="BC26" s="14">
        <f t="shared" si="30"/>
        <v>0</v>
      </c>
      <c r="BD26" s="14">
        <f t="shared" si="31"/>
        <v>0</v>
      </c>
      <c r="BE26" s="14">
        <f t="shared" si="32"/>
        <v>0</v>
      </c>
      <c r="BF26" s="14">
        <f t="shared" si="33"/>
        <v>0</v>
      </c>
      <c r="BG26" s="39">
        <f t="shared" si="34"/>
        <v>0</v>
      </c>
      <c r="BH26" s="14">
        <f t="shared" si="35"/>
        <v>0</v>
      </c>
      <c r="BI26" s="14">
        <f t="shared" si="36"/>
        <v>0</v>
      </c>
      <c r="BJ26" s="14">
        <f t="shared" si="37"/>
        <v>0</v>
      </c>
      <c r="BK26" s="14">
        <f t="shared" si="38"/>
        <v>0</v>
      </c>
      <c r="BL26" s="14">
        <f t="shared" si="23"/>
        <v>0</v>
      </c>
      <c r="BM26" s="14">
        <f t="shared" si="24"/>
        <v>0</v>
      </c>
      <c r="BN26" s="13">
        <f t="shared" si="39"/>
        <v>0</v>
      </c>
      <c r="BP26" s="38">
        <f t="shared" si="40"/>
        <v>0</v>
      </c>
      <c r="BQ26" s="38">
        <f t="shared" si="41"/>
        <v>0</v>
      </c>
      <c r="BR26" s="96"/>
      <c r="BU26" s="4"/>
      <c r="BV26" s="4"/>
      <c r="CU26" s="173" t="str">
        <f t="shared" si="42"/>
        <v/>
      </c>
    </row>
    <row r="27" spans="2:99" ht="9.75" customHeight="1">
      <c r="B27" s="136"/>
      <c r="C27" s="52"/>
      <c r="D27" s="52"/>
      <c r="E27" s="197"/>
      <c r="F27" s="42"/>
      <c r="G27" s="43"/>
      <c r="H27" s="197"/>
      <c r="I27" s="42"/>
      <c r="J27" s="43"/>
      <c r="K27" s="197"/>
      <c r="L27" s="42"/>
      <c r="M27" s="43"/>
      <c r="N27" s="197"/>
      <c r="O27" s="42"/>
      <c r="P27" s="43"/>
      <c r="Q27" s="197"/>
      <c r="R27" s="42"/>
      <c r="S27" s="43"/>
      <c r="T27" s="197"/>
      <c r="U27" s="42"/>
      <c r="V27" s="43"/>
      <c r="W27" s="197"/>
      <c r="X27" s="42"/>
      <c r="Y27" s="43"/>
      <c r="Z27" s="197"/>
      <c r="AA27" s="42"/>
      <c r="AB27" s="43"/>
      <c r="AC27" s="197"/>
      <c r="AD27" s="42"/>
      <c r="AE27" s="43"/>
      <c r="AF27" s="197"/>
      <c r="AG27" s="42"/>
      <c r="AH27" s="43"/>
      <c r="AI27" s="120"/>
      <c r="AJ27" s="42"/>
      <c r="AK27" s="43"/>
      <c r="AL27" s="120"/>
      <c r="AM27" s="42"/>
      <c r="AN27" s="43"/>
      <c r="AO27" s="120"/>
      <c r="AP27" s="42"/>
      <c r="AQ27" s="43"/>
      <c r="AR27" s="120"/>
      <c r="AS27" s="42"/>
      <c r="AT27" s="43"/>
      <c r="AU27" s="120"/>
      <c r="AV27" s="42"/>
      <c r="AW27" s="43"/>
      <c r="AX27" s="36" t="str">
        <f t="shared" si="25"/>
        <v/>
      </c>
      <c r="AY27" s="14" t="str">
        <f t="shared" si="26"/>
        <v/>
      </c>
      <c r="AZ27" s="37">
        <f t="shared" si="27"/>
        <v>0</v>
      </c>
      <c r="BA27" s="14">
        <f t="shared" si="28"/>
        <v>0</v>
      </c>
      <c r="BB27" s="14">
        <f t="shared" si="29"/>
        <v>0</v>
      </c>
      <c r="BC27" s="14">
        <f t="shared" si="30"/>
        <v>0</v>
      </c>
      <c r="BD27" s="14">
        <f t="shared" si="31"/>
        <v>0</v>
      </c>
      <c r="BE27" s="14">
        <f t="shared" si="32"/>
        <v>0</v>
      </c>
      <c r="BF27" s="14">
        <f t="shared" si="33"/>
        <v>0</v>
      </c>
      <c r="BG27" s="39">
        <f t="shared" si="34"/>
        <v>0</v>
      </c>
      <c r="BH27" s="14">
        <f t="shared" si="35"/>
        <v>0</v>
      </c>
      <c r="BI27" s="14">
        <f t="shared" si="36"/>
        <v>0</v>
      </c>
      <c r="BJ27" s="14">
        <f t="shared" si="37"/>
        <v>0</v>
      </c>
      <c r="BK27" s="14">
        <f t="shared" si="38"/>
        <v>0</v>
      </c>
      <c r="BL27" s="14">
        <f t="shared" si="23"/>
        <v>0</v>
      </c>
      <c r="BM27" s="14">
        <f t="shared" si="24"/>
        <v>0</v>
      </c>
      <c r="BN27" s="13">
        <f t="shared" si="39"/>
        <v>0</v>
      </c>
      <c r="BP27" s="38">
        <f t="shared" si="40"/>
        <v>0</v>
      </c>
      <c r="BQ27" s="38">
        <f t="shared" si="41"/>
        <v>0</v>
      </c>
      <c r="BR27" s="96"/>
      <c r="BU27" s="4"/>
      <c r="BV27" s="4"/>
      <c r="CU27" s="173" t="str">
        <f t="shared" si="42"/>
        <v/>
      </c>
    </row>
    <row r="28" spans="2:99" ht="8.25" customHeight="1">
      <c r="B28" s="15"/>
      <c r="E28" s="65">
        <f>IF(E1=1,COUNTA(E2:E19,E22:E27))+IF(H1=1,COUNTA(H2:H19,H22:H27)+IF(K1=1,COUNTA(K2:K19,K22:K27),0))</f>
        <v>0</v>
      </c>
      <c r="F28" s="65">
        <f>E30</f>
        <v>0</v>
      </c>
      <c r="G28" s="65">
        <f>IF(E28=0,0,((E28-F28)-3))</f>
        <v>0</v>
      </c>
      <c r="H28" s="65">
        <f>IF(H1=2,COUNTA(H2:H19,H22:H27))+IF(K1=2,COUNTA(K2:K19,K22:K27)+IF(N1=2,COUNTA(N2:N19,N22:N27),0))</f>
        <v>0</v>
      </c>
      <c r="I28" s="65">
        <f>H30</f>
        <v>0</v>
      </c>
      <c r="J28" s="65">
        <f>IF(H28=0,0,((H28-I28)-3))</f>
        <v>0</v>
      </c>
      <c r="K28" s="65">
        <f>IF(K1=3,COUNTA(K2:K19,K22:K27))+IF(N1=3,COUNTA(N2:N19,N22:N27)+IF(Q1=3,COUNTA(Q2:Q19,Q22:Q27),0))</f>
        <v>0</v>
      </c>
      <c r="L28" s="65">
        <f>K30</f>
        <v>0</v>
      </c>
      <c r="M28" s="65">
        <f>IF(K28=0,0,((K28-L28)-3))</f>
        <v>0</v>
      </c>
      <c r="N28" s="65">
        <f>IF(N1=4,COUNTA(N2:N19,N22:N27))+IF(Q1=4,COUNTA(Q2:Q19,Q22:Q27)+IF(T1=4,COUNTA(T2:T19,T22:T27),0))</f>
        <v>0</v>
      </c>
      <c r="O28" s="65">
        <f>N30</f>
        <v>0</v>
      </c>
      <c r="P28" s="65">
        <f>IF(N28=0,0,((N28-O28)-3))</f>
        <v>0</v>
      </c>
      <c r="Q28" s="65">
        <f>IF(Q1=5,COUNTA(Q2:Q19,Q22:Q27))+IF(T1=5,COUNTA(T2:T19,T22:T27)+IF(W1=5,COUNTA(W2:W19,W22:W27),0))</f>
        <v>0</v>
      </c>
      <c r="R28" s="65">
        <f>Q30</f>
        <v>0</v>
      </c>
      <c r="S28" s="65">
        <f>IF(Q28=0,0,((Q28-R28)-3))</f>
        <v>0</v>
      </c>
      <c r="T28" s="65">
        <f>IF(T1=6,COUNTA(T2:T19,T22:T27))+IF(W1=6,COUNTA(W2:W19,W22:W27)+IF(Z1=6,COUNTA(Z2:Z19,Z22:Z27),0))</f>
        <v>0</v>
      </c>
      <c r="U28" s="65">
        <f>T30</f>
        <v>0</v>
      </c>
      <c r="V28" s="65">
        <f>IF(T28=0,0,((T28-U28)-3))</f>
        <v>0</v>
      </c>
      <c r="W28" s="65">
        <f>IF(W1=7,COUNTA(W2:W19,W22:W27))+IF(Z1=7,COUNTA(Z2:Z19,Z22:Z27)+IF(AC1=7,COUNTA(AC2:AC19,AC22:AC27),0))</f>
        <v>0</v>
      </c>
      <c r="X28" s="65">
        <f>W30</f>
        <v>0</v>
      </c>
      <c r="Y28" s="65">
        <f>IF(W28=0,0,((W28-X28)-3))</f>
        <v>0</v>
      </c>
      <c r="Z28" s="65">
        <f>IF(Z1=8,COUNTA(Z2:Z19,Z22:Z27))+IF(AC1=8,COUNTA(AC2:AC19,AC22:AC27)+IF(AF1=8,COUNTA(AF2:AF19,AF22:AF27),0))</f>
        <v>0</v>
      </c>
      <c r="AA28" s="65">
        <f>Z30</f>
        <v>0</v>
      </c>
      <c r="AB28" s="65">
        <f>IF(Z28=0,0,((Z28-AA28)-3))</f>
        <v>0</v>
      </c>
      <c r="AC28" s="65">
        <f>IF(AC1=9,COUNTA(AC2:AC19,AC22:AC27))+IF(AF1=9,COUNTA(AF2:AF19,AF22:AF27)+IF(AI1=9,COUNTA(AI2:AI19,AI22:AI27),0))</f>
        <v>0</v>
      </c>
      <c r="AD28" s="65">
        <f>AC30</f>
        <v>0</v>
      </c>
      <c r="AE28" s="65">
        <f>IF(AC28=0,0,((AC28-AD28)-3))</f>
        <v>0</v>
      </c>
      <c r="AF28" s="65">
        <f>IF(AF1=10,COUNTA(AF2:AF19,AF22:AF27))+IF(AI1=10,COUNTA(AI2:AI19,AI22:AI27)+IF(AL1=10,COUNTA(AL2:AL19,AL22:AL27),0))</f>
        <v>0</v>
      </c>
      <c r="AG28" s="65">
        <f>AF30</f>
        <v>0</v>
      </c>
      <c r="AH28" s="65">
        <f>IF(AF28=0,0,((AF28-AG28)-3))</f>
        <v>0</v>
      </c>
      <c r="AI28" s="65">
        <f>IF(AI1=11,COUNTA(AI2:AI19,AI22:AI27))+IF(AL1=11,COUNTA(AL2:AL19,AL22:AL27)+IF(AO1=11,COUNTA(AO2:AO19,AO22:AO27),0))</f>
        <v>0</v>
      </c>
      <c r="AJ28" s="65">
        <f>AI30</f>
        <v>0</v>
      </c>
      <c r="AK28" s="65">
        <f>IF(AI28=0,0,((AI28-AJ28)-3))</f>
        <v>0</v>
      </c>
      <c r="AL28" s="65">
        <f>IF(AL1=12,COUNTA(AL2:AL19,AL22:AL27))+IF(AO1=12,COUNTA(AO2:AO19,AO22:AO27)+IF(AR1=12,COUNTA(AR2:AR19,AR22:AR27),0))</f>
        <v>0</v>
      </c>
      <c r="AM28" s="65">
        <f>AL30</f>
        <v>0</v>
      </c>
      <c r="AN28" s="65">
        <f>IF(AL28=0,0,((AL28-AM28)-3))</f>
        <v>0</v>
      </c>
      <c r="AO28" s="65">
        <f>IF(AO1=13,COUNTA(AO2:AO19,AO22:AO27))+IF(AR1=13,COUNTA(AR2:AR19,AR22:AR27)+IF(AU1=13,COUNTA(AU2:AU19,AU22:AU27),0))</f>
        <v>0</v>
      </c>
      <c r="AP28" s="65">
        <f>AO30</f>
        <v>0</v>
      </c>
      <c r="AQ28" s="65">
        <f>IF(AO28=0,0,((AO28-AP28)-3))</f>
        <v>0</v>
      </c>
      <c r="AR28" s="65">
        <f>IF(AR1=14,COUNTA(AR2:AR19,AR22:AR27))+IF(AU1=14,COUNTA(AU2:AU19,AU22:AU27),0)</f>
        <v>0</v>
      </c>
      <c r="AS28" s="65">
        <f>AR30</f>
        <v>0</v>
      </c>
      <c r="AT28" s="65">
        <f>IF(AR28=0,0,((AR28-AS28)-3))</f>
        <v>0</v>
      </c>
      <c r="AU28" s="65">
        <f>IF(AU1=15,COUNTA(AU2:AU19,AU22:AU27))</f>
        <v>0</v>
      </c>
      <c r="AV28" s="65">
        <f>AU30</f>
        <v>0</v>
      </c>
      <c r="AW28" s="65">
        <f>IF(AU28=0,0,((AU28-AV28)-3))</f>
        <v>0</v>
      </c>
      <c r="AY28" s="14"/>
      <c r="AZ28" s="37"/>
      <c r="BA28" s="14"/>
      <c r="BB28" s="14"/>
      <c r="BC28" s="14"/>
      <c r="BD28" s="14"/>
      <c r="BE28" s="14"/>
      <c r="BF28" s="14"/>
      <c r="BG28" s="13"/>
      <c r="BH28" s="14"/>
      <c r="BI28" s="14"/>
      <c r="BJ28" s="14"/>
      <c r="BK28" s="14"/>
      <c r="BL28" s="14" t="s">
        <v>64</v>
      </c>
      <c r="BM28" s="14"/>
      <c r="BN28" s="14"/>
      <c r="BP28" s="38"/>
      <c r="BQ28" s="38"/>
      <c r="BR28" s="96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U28" s="174"/>
    </row>
    <row r="29" spans="2:99" ht="10.5" customHeight="1">
      <c r="E29" s="230">
        <v>1</v>
      </c>
      <c r="F29" s="230"/>
      <c r="G29" s="230"/>
      <c r="H29" s="230">
        <v>2</v>
      </c>
      <c r="I29" s="230"/>
      <c r="J29" s="230"/>
      <c r="K29" s="230">
        <v>3</v>
      </c>
      <c r="L29" s="230"/>
      <c r="M29" s="230"/>
      <c r="N29" s="230">
        <v>4</v>
      </c>
      <c r="O29" s="230"/>
      <c r="P29" s="230"/>
      <c r="Q29" s="230">
        <v>5</v>
      </c>
      <c r="R29" s="230"/>
      <c r="S29" s="230"/>
      <c r="T29" s="230">
        <v>6</v>
      </c>
      <c r="U29" s="230"/>
      <c r="V29" s="230"/>
      <c r="W29" s="230">
        <v>7</v>
      </c>
      <c r="X29" s="230"/>
      <c r="Y29" s="230"/>
      <c r="Z29" s="230">
        <v>8</v>
      </c>
      <c r="AA29" s="230"/>
      <c r="AB29" s="230"/>
      <c r="AC29" s="230">
        <v>9</v>
      </c>
      <c r="AD29" s="230"/>
      <c r="AE29" s="230"/>
      <c r="AF29" s="230">
        <v>10</v>
      </c>
      <c r="AG29" s="230"/>
      <c r="AH29" s="230"/>
      <c r="AI29" s="230">
        <v>11</v>
      </c>
      <c r="AJ29" s="230"/>
      <c r="AK29" s="230"/>
      <c r="AL29" s="230">
        <v>12</v>
      </c>
      <c r="AM29" s="230"/>
      <c r="AN29" s="230"/>
      <c r="AO29" s="230">
        <v>13</v>
      </c>
      <c r="AP29" s="230"/>
      <c r="AQ29" s="230"/>
      <c r="AR29" s="230">
        <v>14</v>
      </c>
      <c r="AS29" s="230"/>
      <c r="AT29" s="230"/>
      <c r="AU29" s="230">
        <v>15</v>
      </c>
      <c r="AV29" s="230"/>
      <c r="AW29" s="230"/>
      <c r="AY29" s="230" t="s">
        <v>2</v>
      </c>
      <c r="AZ29" s="230"/>
      <c r="BA29" s="230" t="s">
        <v>3</v>
      </c>
      <c r="BB29" s="230"/>
      <c r="BC29" s="230" t="s">
        <v>15</v>
      </c>
      <c r="BD29" s="230"/>
      <c r="BF29" s="103" t="s">
        <v>40</v>
      </c>
      <c r="BG29" s="57"/>
      <c r="BJ29" s="14"/>
      <c r="BK29" s="14"/>
      <c r="BL29" s="14" t="s">
        <v>65</v>
      </c>
      <c r="BM29" s="14"/>
      <c r="BN29" s="14"/>
      <c r="BR29" s="96"/>
      <c r="CE29" s="14"/>
      <c r="CF29" s="14"/>
      <c r="CN29" s="26"/>
      <c r="CU29" s="174"/>
    </row>
    <row r="30" spans="2:99" ht="15">
      <c r="B30" s="58" t="str">
        <f>'Game 1'!B30</f>
        <v>Visitor</v>
      </c>
      <c r="C30" s="59"/>
      <c r="D30" s="60"/>
      <c r="E30" s="231">
        <f>IF(E1=1,SUM(F2:F27),0)+IF(H1=1,SUM(I2:I27),0)</f>
        <v>0</v>
      </c>
      <c r="F30" s="232"/>
      <c r="G30" s="233"/>
      <c r="H30" s="231">
        <f>IF(H1=2,SUM(I2:I27),0)+IF(K1=2,SUM(L2:L27),0)+IF(N1=2,SUM(O2:O27),0)</f>
        <v>0</v>
      </c>
      <c r="I30" s="232"/>
      <c r="J30" s="233"/>
      <c r="K30" s="231">
        <f>IF(K1=3,SUM(L2:L27),0)+IF(N1=3,SUM(O2:O27),0)+IF(Q1=3,SUM(R2:R27),0)</f>
        <v>0</v>
      </c>
      <c r="L30" s="232"/>
      <c r="M30" s="233"/>
      <c r="N30" s="231">
        <f>IF(N1=4,SUM(O2:O27),0)+IF(Q1=4,SUM(R2:R27),0)+IF(T1=4,SUM(U2:U27),0)</f>
        <v>0</v>
      </c>
      <c r="O30" s="232"/>
      <c r="P30" s="233"/>
      <c r="Q30" s="231">
        <f>IF(Q1=5,SUM(R2:R27),0)+IF(T1=5,SUM(U2:U27),0)+IF(W1=5,SUM(X2:X27),0)</f>
        <v>0</v>
      </c>
      <c r="R30" s="232"/>
      <c r="S30" s="233"/>
      <c r="T30" s="231">
        <f>IF(T1=6,SUM(U2:U27),0)+IF(W1=6,SUM(X2:X27),0)+IF(Z1=6,SUM(AA2:AA27),0)</f>
        <v>0</v>
      </c>
      <c r="U30" s="232"/>
      <c r="V30" s="233"/>
      <c r="W30" s="231">
        <f>IF(W1=7,SUM(X2:X27),0)+IF(Z1=7,SUM(AA2:AA27),0)+IF(AC1=7,SUM(AD2:AD27),0)</f>
        <v>0</v>
      </c>
      <c r="X30" s="232"/>
      <c r="Y30" s="233"/>
      <c r="Z30" s="231">
        <f>IF(Z1=8,SUM(AA2:AA27),0)+IF(AC1=8,SUM(AD2:AD27),0)+IF(AF1=8,SUM(AG2:AG27),0)</f>
        <v>0</v>
      </c>
      <c r="AA30" s="232"/>
      <c r="AB30" s="233"/>
      <c r="AC30" s="231">
        <f>IF(AC1=9,SUM(AD2:AD27),0)+IF(AF1=9,SUM(AG2:AG27),0)+IF(AI1=9,SUM(AJ2:AJ27),0)</f>
        <v>0</v>
      </c>
      <c r="AD30" s="232"/>
      <c r="AE30" s="233"/>
      <c r="AF30" s="231">
        <f>IF(AF1=10,SUM(AG2:AG27),0)+IF(AI1=10,SUM(AJ2:AJ27),0)+IF(AL1=10,SUM(AM2:AM27),0)</f>
        <v>0</v>
      </c>
      <c r="AG30" s="232"/>
      <c r="AH30" s="233"/>
      <c r="AI30" s="231">
        <f>IF(AI1=11,SUM(AJ2:AJ27),0)+IF(AL1=11,SUM(AM2:AM27),0)+IF(AO1=11,SUM(AP2:AP27),0)</f>
        <v>0</v>
      </c>
      <c r="AJ30" s="232"/>
      <c r="AK30" s="233"/>
      <c r="AL30" s="231">
        <f>IF(AL1=12,SUM(AM2:AM27),0)+IF(AO1=12,SUM(AP2:AP27),0)+IF(AR1=12,SUM(AS2:AS27),0)</f>
        <v>0</v>
      </c>
      <c r="AM30" s="232"/>
      <c r="AN30" s="233"/>
      <c r="AO30" s="231">
        <f>IF(AO1=13,SUM(AP2:AP27),0)+IF(AR1=13,SUM(AS2:AS27),0)+IF(AU1=13,SUM(AV2:AV27),0)</f>
        <v>0</v>
      </c>
      <c r="AP30" s="232"/>
      <c r="AQ30" s="233"/>
      <c r="AR30" s="231">
        <f>IF(AR1=14,SUM(AS2:AS27),0)+IF(AU1=14,SUM(AV2:AV27),0)</f>
        <v>0</v>
      </c>
      <c r="AS30" s="232"/>
      <c r="AT30" s="233"/>
      <c r="AU30" s="231">
        <f>IF(AU1=15,SUM(AV2:AV27),0)</f>
        <v>0</v>
      </c>
      <c r="AV30" s="232"/>
      <c r="AW30" s="233"/>
      <c r="AX30" s="61"/>
      <c r="AY30" s="238">
        <f>SUM(E30:AW30)</f>
        <v>0</v>
      </c>
      <c r="AZ30" s="239"/>
      <c r="BA30" s="238">
        <f>BB20</f>
        <v>0</v>
      </c>
      <c r="BB30" s="239"/>
      <c r="BC30" s="236">
        <f>BO20+CO12</f>
        <v>0</v>
      </c>
      <c r="BD30" s="237"/>
      <c r="BF30" s="14">
        <f>SUM(G28+J28+M28+P28+S28+V28+Y28+AB28+AE28+AH28+AK28+AN28+AQ28+AT28+AW28)</f>
        <v>0</v>
      </c>
      <c r="BG30" s="26"/>
      <c r="BJ30" s="226">
        <f ca="1">RANDBETWEEN(1,6)</f>
        <v>5</v>
      </c>
      <c r="BK30" s="227"/>
      <c r="BL30" s="222">
        <f ca="1">RANDBETWEEN(1,6)</f>
        <v>6</v>
      </c>
      <c r="BM30" s="223"/>
      <c r="BN30" s="147">
        <f ca="1">RANDBETWEEN(1,6)</f>
        <v>3</v>
      </c>
      <c r="BR30" s="96"/>
      <c r="CE30" s="14"/>
      <c r="CF30" s="14"/>
      <c r="CN30" s="26"/>
      <c r="CU30" s="175" t="str">
        <f>SUBSTITUTE(TRIM(CONCATENATE(CU2," ",CU3," ",CU4," ",CU5," ",CU6," ",CU7," ",CU8," ",CU9," ",CU10," ",CU11," ",CU12," ",CU13," ",CU14," ",CU15," ",CU16," ",CU17," ",CU18," ",CU19," ",CU22," ",CU23," ",CU24," ",CU25," ",CU26," ",CU27))," ",",")</f>
        <v/>
      </c>
    </row>
    <row r="31" spans="2:99" ht="15">
      <c r="B31" s="58" t="str">
        <f>'Game 1'!B31</f>
        <v>Home</v>
      </c>
      <c r="C31" s="59"/>
      <c r="D31" s="60"/>
      <c r="E31" s="231">
        <f>IF(E33=1,SUM(F34:F59),0)+IF(H33=1,SUM(I34:I59),0)</f>
        <v>0</v>
      </c>
      <c r="F31" s="232"/>
      <c r="G31" s="233"/>
      <c r="H31" s="231">
        <f>IF(H33=2,SUM(I34:I59),0)+IF(K33=2,SUM(L34:L59),0)+IF(N33=2,SUM(O34:O59),0)</f>
        <v>0</v>
      </c>
      <c r="I31" s="232"/>
      <c r="J31" s="233"/>
      <c r="K31" s="231">
        <f>IF(K33=3,SUM(L34:L59),0)+IF(N33=3,SUM(O34:O59),0)+IF(Q33=3,SUM(R34:R59),0)</f>
        <v>0</v>
      </c>
      <c r="L31" s="232"/>
      <c r="M31" s="233"/>
      <c r="N31" s="231">
        <f>IF(N33=4,SUM(O34:O59),0)+IF(Q33=4,SUM(R34:R59),0)+IF(T33=4,SUM(U34:U59),0)</f>
        <v>0</v>
      </c>
      <c r="O31" s="232"/>
      <c r="P31" s="233"/>
      <c r="Q31" s="231">
        <f>IF(Q33=5,SUM(R34:R59),0)+IF(T33=5,SUM(U34:U59),0)+IF(W33=5,SUM(X34:X59),0)</f>
        <v>0</v>
      </c>
      <c r="R31" s="232"/>
      <c r="S31" s="233"/>
      <c r="T31" s="231">
        <f>IF(T33=6,SUM(U34:U59),0)+IF(W33=6,SUM(X34:X59),0)+IF(Z33=6,SUM(AA34:AA59),0)</f>
        <v>0</v>
      </c>
      <c r="U31" s="232"/>
      <c r="V31" s="233"/>
      <c r="W31" s="231">
        <f>IF(W33=7,SUM(X34:X59),0)+IF(Z33=7,SUM(AA34:AA59),0)+IF(AC33=7,SUM(AD34:AD59),0)</f>
        <v>0</v>
      </c>
      <c r="X31" s="232"/>
      <c r="Y31" s="233"/>
      <c r="Z31" s="231">
        <f>IF(Z33=8,SUM(AA34:AA59),0)+IF(AC33=8,SUM(AD34:AD59),0)+IF(AF33=8,SUM(AG34:AG59),0)</f>
        <v>0</v>
      </c>
      <c r="AA31" s="232"/>
      <c r="AB31" s="233"/>
      <c r="AC31" s="231">
        <f>IF(AC33=9,SUM(AD34:AD59),0)+IF(AF33=9,SUM(AG34:AG59),0)+IF(AI33=9,SUM(AJ34:AJ59),0)</f>
        <v>0</v>
      </c>
      <c r="AD31" s="232"/>
      <c r="AE31" s="233"/>
      <c r="AF31" s="231">
        <f>IF(AF33=10,SUM(AG34:AG59),0)+IF(AI33=10,SUM(AJ34:AJ59),0)+IF(AL33=10,SUM(AM34:AM59),0)</f>
        <v>0</v>
      </c>
      <c r="AG31" s="232"/>
      <c r="AH31" s="233"/>
      <c r="AI31" s="231">
        <f>IF(AI33=11,SUM(AJ34:AJ59),0)+IF(AL33=11,SUM(AM34:AM59),0)+IF(AO33=11,SUM(AP34:AP59),0)</f>
        <v>0</v>
      </c>
      <c r="AJ31" s="232"/>
      <c r="AK31" s="233"/>
      <c r="AL31" s="231">
        <f>IF(AL33=12,SUM(AM34:AM59),0)+IF(AO33=12,SUM(AP34:AP59),0)+IF(AR33=12,SUM(AS34:AS59),0)</f>
        <v>0</v>
      </c>
      <c r="AM31" s="232"/>
      <c r="AN31" s="233"/>
      <c r="AO31" s="231">
        <f>IF(AO33=13,SUM(AP34:AP59),0)+IF(AR33=13,SUM(AS34:AS59),0)+IF(AU33=13,SUM(AV34:AV59),0)</f>
        <v>0</v>
      </c>
      <c r="AP31" s="232"/>
      <c r="AQ31" s="233"/>
      <c r="AR31" s="231">
        <f>IF(AR33=14,SUM(AS34:AS59),0)+IF(AU33=14,SUM(AV34:AV59),0)</f>
        <v>0</v>
      </c>
      <c r="AS31" s="232"/>
      <c r="AT31" s="233"/>
      <c r="AU31" s="231">
        <f>IF(AU33=15,SUM(AV34:AV59),0)</f>
        <v>0</v>
      </c>
      <c r="AV31" s="232"/>
      <c r="AW31" s="233"/>
      <c r="AX31" s="62"/>
      <c r="AY31" s="231">
        <f>SUM(E31:AW31)</f>
        <v>0</v>
      </c>
      <c r="AZ31" s="233"/>
      <c r="BA31" s="231">
        <f>BB52</f>
        <v>0</v>
      </c>
      <c r="BB31" s="233"/>
      <c r="BC31" s="231">
        <f>BO52+CO44</f>
        <v>0</v>
      </c>
      <c r="BD31" s="233"/>
      <c r="BF31" s="14">
        <f>SUM(G60+J60+M60+P60+S60+V60+Y60+AB60+AE60+AH60+AK60+AN60+AQ60+AT60+AW60)</f>
        <v>0</v>
      </c>
      <c r="BG31" s="14"/>
      <c r="BJ31" s="228"/>
      <c r="BK31" s="229"/>
      <c r="BL31" s="224"/>
      <c r="BM31" s="225"/>
      <c r="BR31" s="96"/>
      <c r="CN31" s="26"/>
      <c r="CU31" s="174"/>
    </row>
    <row r="32" spans="2:99" ht="6.75" customHeight="1">
      <c r="K32" s="63"/>
      <c r="Z32" s="63"/>
      <c r="AA32" s="63"/>
      <c r="AB32" s="63"/>
      <c r="BA32" s="14"/>
      <c r="BB32" s="14"/>
      <c r="BC32" s="14"/>
      <c r="BR32" s="96"/>
      <c r="CN32" s="26"/>
      <c r="CU32" s="174"/>
    </row>
    <row r="33" spans="2:99" ht="10.5" customHeight="1">
      <c r="B33" s="48" t="str">
        <f>'Game 1'!B33</f>
        <v>Home</v>
      </c>
      <c r="C33" s="29" t="s">
        <v>38</v>
      </c>
      <c r="D33" s="29" t="s">
        <v>49</v>
      </c>
      <c r="E33" s="234">
        <v>1</v>
      </c>
      <c r="F33" s="234"/>
      <c r="G33" s="234"/>
      <c r="H33" s="234">
        <v>2</v>
      </c>
      <c r="I33" s="234"/>
      <c r="J33" s="234"/>
      <c r="K33" s="234">
        <v>3</v>
      </c>
      <c r="L33" s="234"/>
      <c r="M33" s="234"/>
      <c r="N33" s="234">
        <v>4</v>
      </c>
      <c r="O33" s="234"/>
      <c r="P33" s="234"/>
      <c r="Q33" s="234">
        <v>5</v>
      </c>
      <c r="R33" s="234"/>
      <c r="S33" s="234"/>
      <c r="T33" s="234">
        <v>6</v>
      </c>
      <c r="U33" s="234"/>
      <c r="V33" s="234"/>
      <c r="W33" s="234">
        <v>7</v>
      </c>
      <c r="X33" s="234"/>
      <c r="Y33" s="234"/>
      <c r="Z33" s="234">
        <v>8</v>
      </c>
      <c r="AA33" s="234"/>
      <c r="AB33" s="234"/>
      <c r="AC33" s="234">
        <v>9</v>
      </c>
      <c r="AD33" s="234"/>
      <c r="AE33" s="234"/>
      <c r="AF33" s="235">
        <v>10</v>
      </c>
      <c r="AG33" s="235"/>
      <c r="AH33" s="235"/>
      <c r="AI33" s="235">
        <v>11</v>
      </c>
      <c r="AJ33" s="235"/>
      <c r="AK33" s="235"/>
      <c r="AL33" s="235">
        <v>12</v>
      </c>
      <c r="AM33" s="235"/>
      <c r="AN33" s="235"/>
      <c r="AO33" s="235">
        <v>13</v>
      </c>
      <c r="AP33" s="235"/>
      <c r="AQ33" s="235"/>
      <c r="AR33" s="235">
        <v>14</v>
      </c>
      <c r="AS33" s="235"/>
      <c r="AT33" s="235"/>
      <c r="AU33" s="235">
        <v>15</v>
      </c>
      <c r="AV33" s="235"/>
      <c r="AW33" s="235"/>
      <c r="AY33" s="22" t="s">
        <v>0</v>
      </c>
      <c r="AZ33" s="23" t="s">
        <v>1</v>
      </c>
      <c r="BA33" s="22" t="s">
        <v>2</v>
      </c>
      <c r="BB33" s="22" t="s">
        <v>3</v>
      </c>
      <c r="BC33" s="22" t="s">
        <v>32</v>
      </c>
      <c r="BD33" s="22" t="s">
        <v>5</v>
      </c>
      <c r="BE33" s="22" t="s">
        <v>6</v>
      </c>
      <c r="BF33" s="22" t="s">
        <v>7</v>
      </c>
      <c r="BG33" s="31" t="s">
        <v>8</v>
      </c>
      <c r="BH33" s="22" t="s">
        <v>9</v>
      </c>
      <c r="BI33" s="22" t="s">
        <v>10</v>
      </c>
      <c r="BJ33" s="22" t="s">
        <v>11</v>
      </c>
      <c r="BK33" s="22" t="s">
        <v>33</v>
      </c>
      <c r="BL33" s="22" t="s">
        <v>12</v>
      </c>
      <c r="BM33" s="22" t="s">
        <v>37</v>
      </c>
      <c r="BN33" s="22" t="s">
        <v>14</v>
      </c>
      <c r="BO33" s="22" t="s">
        <v>15</v>
      </c>
      <c r="BP33" s="23" t="s">
        <v>16</v>
      </c>
      <c r="BQ33" s="22" t="s">
        <v>18</v>
      </c>
      <c r="BR33" s="96"/>
      <c r="BS33" s="24" t="str">
        <f>B31</f>
        <v>Home</v>
      </c>
      <c r="BT33" s="24" t="s">
        <v>50</v>
      </c>
      <c r="BU33" s="24" t="s">
        <v>51</v>
      </c>
      <c r="BV33" s="24"/>
      <c r="BW33" s="23" t="s">
        <v>25</v>
      </c>
      <c r="BX33" s="23" t="s">
        <v>26</v>
      </c>
      <c r="BY33" s="23" t="s">
        <v>0</v>
      </c>
      <c r="BZ33" s="23" t="s">
        <v>22</v>
      </c>
      <c r="CA33" s="23" t="s">
        <v>23</v>
      </c>
      <c r="CB33" s="23" t="s">
        <v>35</v>
      </c>
      <c r="CC33" s="23" t="s">
        <v>36</v>
      </c>
      <c r="CD33" s="124" t="s">
        <v>69</v>
      </c>
      <c r="CE33" s="124" t="s">
        <v>70</v>
      </c>
      <c r="CF33" s="22" t="s">
        <v>3</v>
      </c>
      <c r="CG33" s="22" t="s">
        <v>2</v>
      </c>
      <c r="CH33" s="22" t="s">
        <v>24</v>
      </c>
      <c r="CI33" s="22" t="s">
        <v>7</v>
      </c>
      <c r="CJ33" s="23" t="s">
        <v>8</v>
      </c>
      <c r="CK33" s="23" t="s">
        <v>9</v>
      </c>
      <c r="CL33" s="23" t="s">
        <v>33</v>
      </c>
      <c r="CM33" s="23" t="s">
        <v>31</v>
      </c>
      <c r="CN33" s="23" t="s">
        <v>56</v>
      </c>
      <c r="CO33" s="23" t="s">
        <v>15</v>
      </c>
      <c r="CP33" s="26"/>
      <c r="CU33" s="174"/>
    </row>
    <row r="34" spans="2:99" ht="10.5" customHeight="1">
      <c r="B34" s="33">
        <f>'Game 1'!B34</f>
        <v>0</v>
      </c>
      <c r="C34" s="51">
        <f>'Game 1'!C34</f>
        <v>0</v>
      </c>
      <c r="D34" s="35">
        <f>'Game 1'!D34</f>
        <v>0</v>
      </c>
      <c r="E34" s="40"/>
      <c r="F34" s="34"/>
      <c r="G34" s="35"/>
      <c r="H34" s="40"/>
      <c r="I34" s="34"/>
      <c r="J34" s="35"/>
      <c r="K34" s="40"/>
      <c r="L34" s="34"/>
      <c r="M34" s="35"/>
      <c r="N34" s="40"/>
      <c r="O34" s="34"/>
      <c r="P34" s="35"/>
      <c r="Q34" s="40"/>
      <c r="R34" s="34"/>
      <c r="S34" s="35"/>
      <c r="T34" s="40"/>
      <c r="U34" s="34"/>
      <c r="V34" s="35"/>
      <c r="W34" s="40"/>
      <c r="X34" s="34"/>
      <c r="Y34" s="35"/>
      <c r="Z34" s="40"/>
      <c r="AA34" s="34"/>
      <c r="AB34" s="35"/>
      <c r="AC34" s="40"/>
      <c r="AD34" s="34"/>
      <c r="AE34" s="35"/>
      <c r="AF34" s="40"/>
      <c r="AG34" s="34"/>
      <c r="AH34" s="35"/>
      <c r="AI34" s="119"/>
      <c r="AJ34" s="34"/>
      <c r="AK34" s="35"/>
      <c r="AL34" s="119"/>
      <c r="AM34" s="34"/>
      <c r="AN34" s="35"/>
      <c r="AO34" s="119"/>
      <c r="AP34" s="34"/>
      <c r="AQ34" s="35"/>
      <c r="AR34" s="119"/>
      <c r="AS34" s="34"/>
      <c r="AT34" s="35"/>
      <c r="AU34" s="119"/>
      <c r="AV34" s="34"/>
      <c r="AW34" s="35"/>
      <c r="AX34" s="36">
        <f t="shared" ref="AX34:AX51" si="43">IF(B34="","",B34)</f>
        <v>0</v>
      </c>
      <c r="AY34" s="14" t="str">
        <f t="shared" ref="AY34:AY51" si="44">IF(ISTEXT(B34),1,"")</f>
        <v/>
      </c>
      <c r="AZ34" s="37">
        <f t="shared" ref="AZ34:AZ51" si="45">COUNTIF(E34:AW34,"*")-COUNTIF(E34:AW34,"bb")-COUNTIF(E34:AW34,"ibb")-COUNTIF(E34:AW34,"hbp")-COUNTIF(E34:AW34,"cs")-COUNTIF(E34:AW34,"po")-COUNTIF(E34:AW34,"sf*")-COUNTIF(E34:AW34,"sac*")-COUNTIF(E34:AW34,"ob")-COUNTIF(E34:AW34,"sb")</f>
        <v>0</v>
      </c>
      <c r="BA34" s="14">
        <f t="shared" ref="BA34:BA51" si="46">COUNT(F34,I34,L34,O34,R34,U34,X34,AA34,AD34,AG34,AJ34,AM34,AP34,AS34, AV34)</f>
        <v>0</v>
      </c>
      <c r="BB34" s="14">
        <f t="shared" ref="BB34:BB51" si="47">COUNTIF(E34:AW34,"1B")+COUNTIF(E34:AW34,"2B")+COUNTIF(E34:AW34,"3B")+COUNTIF(E34:AW34,"hr")+COUNTIF(E34:AW34,"1bsb")+COUNTIF(E34:AW34,"2bsb")</f>
        <v>0</v>
      </c>
      <c r="BC34" s="14">
        <f t="shared" ref="BC34:BC51" si="48">SUM(G34,J34,M34,P34,S34,V34,Y34,AB34,AE34,AH34,AK34,AN34, AQ34, AT34, AW34)</f>
        <v>0</v>
      </c>
      <c r="BD34" s="14">
        <f t="shared" ref="BD34:BD51" si="49">COUNTIF(E34:AW34,"2B")+COUNTIF(E34:AW34,"2Bsb")</f>
        <v>0</v>
      </c>
      <c r="BE34" s="14">
        <f t="shared" ref="BE34:BE51" si="50">COUNTIF(E34:AW34,"3B")</f>
        <v>0</v>
      </c>
      <c r="BF34" s="14">
        <f t="shared" ref="BF34:BF51" si="51">COUNTIF(E34:AW34,"hr")</f>
        <v>0</v>
      </c>
      <c r="BG34" s="39">
        <f t="shared" ref="BG34:BG51" si="52">COUNTIF(E34:AW34,"*bb*")</f>
        <v>0</v>
      </c>
      <c r="BH34" s="14">
        <f t="shared" ref="BH34:BH51" si="53">COUNTIF(E34:AW34,"k")</f>
        <v>0</v>
      </c>
      <c r="BI34" s="14">
        <f t="shared" ref="BI34:BI51" si="54">COUNTIF(E34:AW34,"*sb*")</f>
        <v>0</v>
      </c>
      <c r="BJ34" s="14">
        <f t="shared" ref="BJ34:BJ51" si="55">COUNTIF(E34:AW34,"CS")</f>
        <v>0</v>
      </c>
      <c r="BK34" s="14">
        <f t="shared" ref="BK34:BK51" si="56">COUNTIF(E34:AW34,"hbp")</f>
        <v>0</v>
      </c>
      <c r="BL34" s="14">
        <f t="shared" ref="BL34:BL51" si="57">COUNTIF(E34:AW34,"*sf*")</f>
        <v>0</v>
      </c>
      <c r="BM34" s="14">
        <f t="shared" ref="BM34:BM51" si="58">COUNTIF(E34:AW34,"sac*")</f>
        <v>0</v>
      </c>
      <c r="BN34" s="13">
        <f t="shared" ref="BN34:BN51" si="59">COUNTIF(E34:AW34,"*dp*")-COUNTIF(E34:AW34,"xdp*")</f>
        <v>0</v>
      </c>
      <c r="BP34" s="38">
        <f t="shared" ref="BP34:BP51" si="60">AZ34+BL34+BK34+BG34+BM34</f>
        <v>0</v>
      </c>
      <c r="BQ34" s="38">
        <f t="shared" ref="BQ34:BQ52" si="61">BF34*4+BE34*3+BD34*2+(BB34-SUM(BD34:BF34))</f>
        <v>0</v>
      </c>
      <c r="BR34" s="96"/>
      <c r="BV34" s="24"/>
      <c r="BY34" s="14" t="str">
        <f t="shared" ref="BY34:BY43" si="62">IF(ISTEXT(BS34),1,"")</f>
        <v/>
      </c>
      <c r="BZ34" s="14" t="str">
        <f>IF(ISTEXT(BS34),1,"")</f>
        <v/>
      </c>
      <c r="CD34" s="17"/>
      <c r="CE34" s="17"/>
      <c r="CI34" s="13"/>
      <c r="CL34" s="14"/>
      <c r="CN34" s="16"/>
      <c r="CO34" s="14"/>
      <c r="CP34" s="26"/>
      <c r="CU34" s="173" t="str">
        <f t="shared" ref="CU34:CU51" si="63">IF(BF34&gt;1,CONCATENATE(B34,BF34),IF(BF34&gt;0,B34,""))</f>
        <v/>
      </c>
    </row>
    <row r="35" spans="2:99" ht="10.5" customHeight="1">
      <c r="B35" s="41"/>
      <c r="C35" s="42"/>
      <c r="D35" s="42"/>
      <c r="E35" s="197"/>
      <c r="F35" s="42"/>
      <c r="G35" s="43"/>
      <c r="H35" s="197"/>
      <c r="I35" s="42"/>
      <c r="J35" s="43"/>
      <c r="K35" s="197"/>
      <c r="L35" s="42"/>
      <c r="M35" s="43"/>
      <c r="N35" s="197"/>
      <c r="O35" s="42"/>
      <c r="P35" s="43"/>
      <c r="Q35" s="197"/>
      <c r="R35" s="42"/>
      <c r="S35" s="43"/>
      <c r="T35" s="197"/>
      <c r="U35" s="42"/>
      <c r="V35" s="43"/>
      <c r="W35" s="197"/>
      <c r="X35" s="42"/>
      <c r="Y35" s="43"/>
      <c r="Z35" s="197"/>
      <c r="AA35" s="42"/>
      <c r="AB35" s="43"/>
      <c r="AC35" s="197"/>
      <c r="AD35" s="42"/>
      <c r="AE35" s="43"/>
      <c r="AF35" s="197"/>
      <c r="AG35" s="42"/>
      <c r="AH35" s="43"/>
      <c r="AI35" s="120"/>
      <c r="AJ35" s="42"/>
      <c r="AK35" s="43"/>
      <c r="AL35" s="120"/>
      <c r="AM35" s="42"/>
      <c r="AN35" s="43"/>
      <c r="AO35" s="120"/>
      <c r="AP35" s="42"/>
      <c r="AQ35" s="43"/>
      <c r="AR35" s="120"/>
      <c r="AS35" s="42"/>
      <c r="AT35" s="43"/>
      <c r="AU35" s="120"/>
      <c r="AV35" s="42"/>
      <c r="AW35" s="43"/>
      <c r="AX35" s="36" t="str">
        <f t="shared" si="43"/>
        <v/>
      </c>
      <c r="AY35" s="14" t="str">
        <f t="shared" si="44"/>
        <v/>
      </c>
      <c r="AZ35" s="37">
        <f t="shared" si="45"/>
        <v>0</v>
      </c>
      <c r="BA35" s="14">
        <f t="shared" si="46"/>
        <v>0</v>
      </c>
      <c r="BB35" s="14">
        <f t="shared" si="47"/>
        <v>0</v>
      </c>
      <c r="BC35" s="14">
        <f t="shared" si="48"/>
        <v>0</v>
      </c>
      <c r="BD35" s="14">
        <f t="shared" si="49"/>
        <v>0</v>
      </c>
      <c r="BE35" s="14">
        <f t="shared" si="50"/>
        <v>0</v>
      </c>
      <c r="BF35" s="14">
        <f t="shared" si="51"/>
        <v>0</v>
      </c>
      <c r="BG35" s="39">
        <f t="shared" si="52"/>
        <v>0</v>
      </c>
      <c r="BH35" s="14">
        <f t="shared" si="53"/>
        <v>0</v>
      </c>
      <c r="BI35" s="14">
        <f t="shared" si="54"/>
        <v>0</v>
      </c>
      <c r="BJ35" s="14">
        <f t="shared" si="55"/>
        <v>0</v>
      </c>
      <c r="BK35" s="14">
        <f t="shared" si="56"/>
        <v>0</v>
      </c>
      <c r="BL35" s="14">
        <f t="shared" si="57"/>
        <v>0</v>
      </c>
      <c r="BM35" s="14">
        <f t="shared" si="58"/>
        <v>0</v>
      </c>
      <c r="BN35" s="13">
        <f t="shared" si="59"/>
        <v>0</v>
      </c>
      <c r="BP35" s="38">
        <f t="shared" si="60"/>
        <v>0</v>
      </c>
      <c r="BQ35" s="38">
        <f t="shared" si="61"/>
        <v>0</v>
      </c>
      <c r="BR35" s="96"/>
      <c r="BV35" s="24"/>
      <c r="BY35" s="14" t="str">
        <f t="shared" si="62"/>
        <v/>
      </c>
      <c r="CD35" s="17"/>
      <c r="CE35" s="17"/>
      <c r="CI35" s="13"/>
      <c r="CL35" s="14"/>
      <c r="CN35" s="16"/>
      <c r="CO35" s="14"/>
      <c r="CP35" s="26"/>
      <c r="CU35" s="173" t="str">
        <f t="shared" si="63"/>
        <v/>
      </c>
    </row>
    <row r="36" spans="2:99" ht="10.5" customHeight="1">
      <c r="B36" s="33">
        <f>'Game 1'!B36</f>
        <v>0</v>
      </c>
      <c r="C36" s="51">
        <f>'Game 1'!C36</f>
        <v>0</v>
      </c>
      <c r="D36" s="35">
        <f>'Game 1'!D36</f>
        <v>0</v>
      </c>
      <c r="E36" s="40"/>
      <c r="F36" s="34"/>
      <c r="G36" s="35"/>
      <c r="H36" s="40"/>
      <c r="I36" s="34"/>
      <c r="J36" s="35"/>
      <c r="K36" s="40"/>
      <c r="L36" s="34"/>
      <c r="M36" s="35"/>
      <c r="N36" s="40"/>
      <c r="O36" s="34"/>
      <c r="P36" s="35"/>
      <c r="Q36" s="40"/>
      <c r="R36" s="34"/>
      <c r="S36" s="35"/>
      <c r="T36" s="40"/>
      <c r="U36" s="34"/>
      <c r="V36" s="35"/>
      <c r="W36" s="40"/>
      <c r="X36" s="34"/>
      <c r="Y36" s="35"/>
      <c r="Z36" s="40"/>
      <c r="AA36" s="34"/>
      <c r="AB36" s="35"/>
      <c r="AC36" s="40"/>
      <c r="AD36" s="34"/>
      <c r="AE36" s="35"/>
      <c r="AF36" s="40"/>
      <c r="AG36" s="34"/>
      <c r="AH36" s="35"/>
      <c r="AI36" s="119"/>
      <c r="AJ36" s="34"/>
      <c r="AK36" s="35"/>
      <c r="AL36" s="119"/>
      <c r="AM36" s="34"/>
      <c r="AN36" s="35"/>
      <c r="AO36" s="119"/>
      <c r="AP36" s="34"/>
      <c r="AQ36" s="35"/>
      <c r="AR36" s="119"/>
      <c r="AS36" s="34"/>
      <c r="AT36" s="35"/>
      <c r="AU36" s="119"/>
      <c r="AV36" s="34"/>
      <c r="AW36" s="35"/>
      <c r="AX36" s="36">
        <f t="shared" si="43"/>
        <v>0</v>
      </c>
      <c r="AY36" s="14" t="str">
        <f t="shared" si="44"/>
        <v/>
      </c>
      <c r="AZ36" s="37">
        <f t="shared" si="45"/>
        <v>0</v>
      </c>
      <c r="BA36" s="14">
        <f t="shared" si="46"/>
        <v>0</v>
      </c>
      <c r="BB36" s="14">
        <f t="shared" si="47"/>
        <v>0</v>
      </c>
      <c r="BC36" s="14">
        <f t="shared" si="48"/>
        <v>0</v>
      </c>
      <c r="BD36" s="14">
        <f t="shared" si="49"/>
        <v>0</v>
      </c>
      <c r="BE36" s="14">
        <f t="shared" si="50"/>
        <v>0</v>
      </c>
      <c r="BF36" s="14">
        <f t="shared" si="51"/>
        <v>0</v>
      </c>
      <c r="BG36" s="39">
        <f t="shared" si="52"/>
        <v>0</v>
      </c>
      <c r="BH36" s="14">
        <f t="shared" si="53"/>
        <v>0</v>
      </c>
      <c r="BI36" s="14">
        <f t="shared" si="54"/>
        <v>0</v>
      </c>
      <c r="BJ36" s="14">
        <f t="shared" si="55"/>
        <v>0</v>
      </c>
      <c r="BK36" s="14">
        <f t="shared" si="56"/>
        <v>0</v>
      </c>
      <c r="BL36" s="14">
        <f t="shared" si="57"/>
        <v>0</v>
      </c>
      <c r="BM36" s="14">
        <f t="shared" si="58"/>
        <v>0</v>
      </c>
      <c r="BN36" s="13">
        <f t="shared" si="59"/>
        <v>0</v>
      </c>
      <c r="BP36" s="38">
        <f t="shared" si="60"/>
        <v>0</v>
      </c>
      <c r="BQ36" s="38">
        <f t="shared" si="61"/>
        <v>0</v>
      </c>
      <c r="BR36" s="96"/>
      <c r="BV36" s="24"/>
      <c r="BY36" s="14" t="str">
        <f t="shared" si="62"/>
        <v/>
      </c>
      <c r="CD36" s="17"/>
      <c r="CE36" s="17"/>
      <c r="CI36" s="13"/>
      <c r="CL36" s="14"/>
      <c r="CN36" s="16"/>
      <c r="CO36" s="14"/>
      <c r="CP36" s="26"/>
      <c r="CU36" s="173" t="str">
        <f t="shared" si="63"/>
        <v/>
      </c>
    </row>
    <row r="37" spans="2:99" ht="10.5" customHeight="1">
      <c r="B37" s="41"/>
      <c r="C37" s="42"/>
      <c r="D37" s="42"/>
      <c r="E37" s="197"/>
      <c r="F37" s="42"/>
      <c r="G37" s="43"/>
      <c r="H37" s="197"/>
      <c r="I37" s="42"/>
      <c r="J37" s="43"/>
      <c r="K37" s="197"/>
      <c r="L37" s="42"/>
      <c r="M37" s="43"/>
      <c r="N37" s="197"/>
      <c r="O37" s="42"/>
      <c r="P37" s="43"/>
      <c r="Q37" s="197"/>
      <c r="R37" s="42"/>
      <c r="S37" s="43"/>
      <c r="T37" s="197"/>
      <c r="U37" s="42"/>
      <c r="V37" s="43"/>
      <c r="W37" s="197"/>
      <c r="X37" s="42"/>
      <c r="Y37" s="43"/>
      <c r="Z37" s="197"/>
      <c r="AA37" s="42"/>
      <c r="AB37" s="43"/>
      <c r="AC37" s="197"/>
      <c r="AD37" s="42"/>
      <c r="AE37" s="43"/>
      <c r="AF37" s="197"/>
      <c r="AG37" s="42"/>
      <c r="AH37" s="43"/>
      <c r="AI37" s="120"/>
      <c r="AJ37" s="42"/>
      <c r="AK37" s="43"/>
      <c r="AL37" s="120"/>
      <c r="AM37" s="42"/>
      <c r="AN37" s="43"/>
      <c r="AO37" s="120"/>
      <c r="AP37" s="42"/>
      <c r="AQ37" s="43"/>
      <c r="AR37" s="120"/>
      <c r="AS37" s="42"/>
      <c r="AT37" s="43"/>
      <c r="AU37" s="120"/>
      <c r="AV37" s="42"/>
      <c r="AW37" s="43"/>
      <c r="AX37" s="36" t="str">
        <f t="shared" si="43"/>
        <v/>
      </c>
      <c r="AY37" s="14" t="str">
        <f t="shared" si="44"/>
        <v/>
      </c>
      <c r="AZ37" s="37">
        <f t="shared" si="45"/>
        <v>0</v>
      </c>
      <c r="BA37" s="14">
        <f t="shared" si="46"/>
        <v>0</v>
      </c>
      <c r="BB37" s="14">
        <f t="shared" si="47"/>
        <v>0</v>
      </c>
      <c r="BC37" s="14">
        <f t="shared" si="48"/>
        <v>0</v>
      </c>
      <c r="BD37" s="14">
        <f t="shared" si="49"/>
        <v>0</v>
      </c>
      <c r="BE37" s="14">
        <f t="shared" si="50"/>
        <v>0</v>
      </c>
      <c r="BF37" s="14">
        <f t="shared" si="51"/>
        <v>0</v>
      </c>
      <c r="BG37" s="39">
        <f t="shared" si="52"/>
        <v>0</v>
      </c>
      <c r="BH37" s="14">
        <f t="shared" si="53"/>
        <v>0</v>
      </c>
      <c r="BI37" s="14">
        <f t="shared" si="54"/>
        <v>0</v>
      </c>
      <c r="BJ37" s="14">
        <f t="shared" si="55"/>
        <v>0</v>
      </c>
      <c r="BK37" s="14">
        <f t="shared" si="56"/>
        <v>0</v>
      </c>
      <c r="BL37" s="14">
        <f t="shared" si="57"/>
        <v>0</v>
      </c>
      <c r="BM37" s="14">
        <f t="shared" si="58"/>
        <v>0</v>
      </c>
      <c r="BN37" s="13">
        <f t="shared" si="59"/>
        <v>0</v>
      </c>
      <c r="BP37" s="38">
        <f t="shared" si="60"/>
        <v>0</v>
      </c>
      <c r="BQ37" s="38">
        <f t="shared" si="61"/>
        <v>0</v>
      </c>
      <c r="BR37" s="96"/>
      <c r="BV37" s="24"/>
      <c r="BY37" s="14" t="str">
        <f t="shared" si="62"/>
        <v/>
      </c>
      <c r="CD37" s="17"/>
      <c r="CE37" s="17"/>
      <c r="CI37" s="13"/>
      <c r="CL37" s="14"/>
      <c r="CN37" s="16"/>
      <c r="CO37" s="14"/>
      <c r="CP37" s="26"/>
      <c r="CU37" s="173" t="str">
        <f t="shared" si="63"/>
        <v/>
      </c>
    </row>
    <row r="38" spans="2:99" ht="10.5" customHeight="1">
      <c r="B38" s="33">
        <f>'Game 1'!B38</f>
        <v>0</v>
      </c>
      <c r="C38" s="51">
        <f>'Game 1'!C38</f>
        <v>0</v>
      </c>
      <c r="D38" s="35">
        <f>'Game 1'!D38</f>
        <v>0</v>
      </c>
      <c r="E38" s="40"/>
      <c r="F38" s="34"/>
      <c r="G38" s="35"/>
      <c r="H38" s="40"/>
      <c r="I38" s="34"/>
      <c r="J38" s="35"/>
      <c r="K38" s="40"/>
      <c r="L38" s="34"/>
      <c r="M38" s="35"/>
      <c r="N38" s="40"/>
      <c r="O38" s="34"/>
      <c r="P38" s="35"/>
      <c r="Q38" s="40"/>
      <c r="R38" s="34"/>
      <c r="S38" s="35"/>
      <c r="T38" s="40"/>
      <c r="U38" s="34"/>
      <c r="V38" s="35"/>
      <c r="W38" s="40"/>
      <c r="X38" s="34"/>
      <c r="Y38" s="35"/>
      <c r="Z38" s="40"/>
      <c r="AA38" s="34"/>
      <c r="AB38" s="35"/>
      <c r="AC38" s="40"/>
      <c r="AD38" s="34"/>
      <c r="AE38" s="35"/>
      <c r="AF38" s="40"/>
      <c r="AG38" s="34"/>
      <c r="AH38" s="35"/>
      <c r="AI38" s="119"/>
      <c r="AJ38" s="34"/>
      <c r="AK38" s="35"/>
      <c r="AL38" s="119"/>
      <c r="AM38" s="34"/>
      <c r="AN38" s="35"/>
      <c r="AO38" s="119"/>
      <c r="AP38" s="34"/>
      <c r="AQ38" s="35"/>
      <c r="AR38" s="119"/>
      <c r="AS38" s="34"/>
      <c r="AT38" s="35"/>
      <c r="AU38" s="119"/>
      <c r="AV38" s="34"/>
      <c r="AW38" s="35"/>
      <c r="AX38" s="36">
        <f t="shared" si="43"/>
        <v>0</v>
      </c>
      <c r="AY38" s="14" t="str">
        <f t="shared" si="44"/>
        <v/>
      </c>
      <c r="AZ38" s="37">
        <f t="shared" si="45"/>
        <v>0</v>
      </c>
      <c r="BA38" s="14">
        <f t="shared" si="46"/>
        <v>0</v>
      </c>
      <c r="BB38" s="14">
        <f t="shared" si="47"/>
        <v>0</v>
      </c>
      <c r="BC38" s="14">
        <f t="shared" si="48"/>
        <v>0</v>
      </c>
      <c r="BD38" s="14">
        <f t="shared" si="49"/>
        <v>0</v>
      </c>
      <c r="BE38" s="14">
        <f t="shared" si="50"/>
        <v>0</v>
      </c>
      <c r="BF38" s="14">
        <f t="shared" si="51"/>
        <v>0</v>
      </c>
      <c r="BG38" s="39">
        <f t="shared" si="52"/>
        <v>0</v>
      </c>
      <c r="BH38" s="14">
        <f t="shared" si="53"/>
        <v>0</v>
      </c>
      <c r="BI38" s="14">
        <f t="shared" si="54"/>
        <v>0</v>
      </c>
      <c r="BJ38" s="14">
        <f t="shared" si="55"/>
        <v>0</v>
      </c>
      <c r="BK38" s="14">
        <f t="shared" si="56"/>
        <v>0</v>
      </c>
      <c r="BL38" s="14">
        <f t="shared" si="57"/>
        <v>0</v>
      </c>
      <c r="BM38" s="14">
        <f t="shared" si="58"/>
        <v>0</v>
      </c>
      <c r="BN38" s="13">
        <f t="shared" si="59"/>
        <v>0</v>
      </c>
      <c r="BP38" s="38">
        <f t="shared" si="60"/>
        <v>0</v>
      </c>
      <c r="BQ38" s="38">
        <f t="shared" si="61"/>
        <v>0</v>
      </c>
      <c r="BR38" s="96"/>
      <c r="BV38" s="24"/>
      <c r="BY38" s="14" t="str">
        <f t="shared" si="62"/>
        <v/>
      </c>
      <c r="CD38" s="17"/>
      <c r="CE38" s="17"/>
      <c r="CI38" s="13"/>
      <c r="CL38" s="14"/>
      <c r="CN38" s="16"/>
      <c r="CO38" s="14"/>
      <c r="CP38" s="26"/>
      <c r="CU38" s="173" t="str">
        <f t="shared" si="63"/>
        <v/>
      </c>
    </row>
    <row r="39" spans="2:99" ht="10.5" customHeight="1">
      <c r="B39" s="41"/>
      <c r="C39" s="42"/>
      <c r="D39" s="42"/>
      <c r="E39" s="197"/>
      <c r="F39" s="42"/>
      <c r="G39" s="43"/>
      <c r="H39" s="197"/>
      <c r="I39" s="42"/>
      <c r="J39" s="43"/>
      <c r="K39" s="197"/>
      <c r="L39" s="42"/>
      <c r="M39" s="43"/>
      <c r="N39" s="197"/>
      <c r="O39" s="42"/>
      <c r="P39" s="43"/>
      <c r="Q39" s="197"/>
      <c r="R39" s="42"/>
      <c r="S39" s="43"/>
      <c r="T39" s="197"/>
      <c r="U39" s="42"/>
      <c r="V39" s="43"/>
      <c r="W39" s="197"/>
      <c r="X39" s="42"/>
      <c r="Y39" s="43"/>
      <c r="Z39" s="197"/>
      <c r="AA39" s="42"/>
      <c r="AB39" s="43"/>
      <c r="AC39" s="197"/>
      <c r="AD39" s="42"/>
      <c r="AE39" s="43"/>
      <c r="AF39" s="197"/>
      <c r="AG39" s="42"/>
      <c r="AH39" s="43"/>
      <c r="AI39" s="120"/>
      <c r="AJ39" s="42"/>
      <c r="AK39" s="43"/>
      <c r="AL39" s="120"/>
      <c r="AM39" s="42"/>
      <c r="AN39" s="43"/>
      <c r="AO39" s="120"/>
      <c r="AP39" s="42"/>
      <c r="AQ39" s="43"/>
      <c r="AR39" s="120"/>
      <c r="AS39" s="42"/>
      <c r="AT39" s="43"/>
      <c r="AU39" s="120"/>
      <c r="AV39" s="42"/>
      <c r="AW39" s="43"/>
      <c r="AX39" s="36" t="str">
        <f t="shared" si="43"/>
        <v/>
      </c>
      <c r="AY39" s="14" t="str">
        <f t="shared" si="44"/>
        <v/>
      </c>
      <c r="AZ39" s="37">
        <f t="shared" si="45"/>
        <v>0</v>
      </c>
      <c r="BA39" s="14">
        <f t="shared" si="46"/>
        <v>0</v>
      </c>
      <c r="BB39" s="14">
        <f t="shared" si="47"/>
        <v>0</v>
      </c>
      <c r="BC39" s="14">
        <f t="shared" si="48"/>
        <v>0</v>
      </c>
      <c r="BD39" s="14">
        <f t="shared" si="49"/>
        <v>0</v>
      </c>
      <c r="BE39" s="14">
        <f t="shared" si="50"/>
        <v>0</v>
      </c>
      <c r="BF39" s="14">
        <f t="shared" si="51"/>
        <v>0</v>
      </c>
      <c r="BG39" s="39">
        <f t="shared" si="52"/>
        <v>0</v>
      </c>
      <c r="BH39" s="14">
        <f t="shared" si="53"/>
        <v>0</v>
      </c>
      <c r="BI39" s="14">
        <f t="shared" si="54"/>
        <v>0</v>
      </c>
      <c r="BJ39" s="14">
        <f t="shared" si="55"/>
        <v>0</v>
      </c>
      <c r="BK39" s="14">
        <f t="shared" si="56"/>
        <v>0</v>
      </c>
      <c r="BL39" s="14">
        <f t="shared" si="57"/>
        <v>0</v>
      </c>
      <c r="BM39" s="14">
        <f t="shared" si="58"/>
        <v>0</v>
      </c>
      <c r="BN39" s="13">
        <f t="shared" si="59"/>
        <v>0</v>
      </c>
      <c r="BP39" s="38">
        <f t="shared" si="60"/>
        <v>0</v>
      </c>
      <c r="BQ39" s="38">
        <f t="shared" si="61"/>
        <v>0</v>
      </c>
      <c r="BR39" s="96"/>
      <c r="BV39" s="24"/>
      <c r="BY39" s="14" t="str">
        <f t="shared" si="62"/>
        <v/>
      </c>
      <c r="CD39" s="17"/>
      <c r="CE39" s="17"/>
      <c r="CI39" s="13"/>
      <c r="CL39" s="14"/>
      <c r="CN39" s="16"/>
      <c r="CO39" s="14"/>
      <c r="CP39" s="26"/>
      <c r="CU39" s="173" t="str">
        <f t="shared" si="63"/>
        <v/>
      </c>
    </row>
    <row r="40" spans="2:99" ht="10.5" customHeight="1">
      <c r="B40" s="33">
        <f>'Game 1'!B40</f>
        <v>0</v>
      </c>
      <c r="C40" s="51">
        <f>'Game 1'!C40</f>
        <v>0</v>
      </c>
      <c r="D40" s="35">
        <f>'Game 1'!D40</f>
        <v>0</v>
      </c>
      <c r="E40" s="40"/>
      <c r="F40" s="34"/>
      <c r="G40" s="35"/>
      <c r="H40" s="40"/>
      <c r="I40" s="34"/>
      <c r="J40" s="35"/>
      <c r="K40" s="40"/>
      <c r="L40" s="34"/>
      <c r="M40" s="35"/>
      <c r="N40" s="40"/>
      <c r="O40" s="34"/>
      <c r="P40" s="35"/>
      <c r="Q40" s="40"/>
      <c r="R40" s="34"/>
      <c r="S40" s="35"/>
      <c r="T40" s="40"/>
      <c r="U40" s="34"/>
      <c r="V40" s="35"/>
      <c r="W40" s="40"/>
      <c r="X40" s="34"/>
      <c r="Y40" s="35"/>
      <c r="Z40" s="40"/>
      <c r="AA40" s="34"/>
      <c r="AB40" s="35"/>
      <c r="AC40" s="40"/>
      <c r="AD40" s="34"/>
      <c r="AE40" s="35"/>
      <c r="AF40" s="40"/>
      <c r="AG40" s="34"/>
      <c r="AH40" s="35"/>
      <c r="AI40" s="119"/>
      <c r="AJ40" s="34"/>
      <c r="AK40" s="35"/>
      <c r="AL40" s="119"/>
      <c r="AM40" s="34"/>
      <c r="AN40" s="35"/>
      <c r="AO40" s="119"/>
      <c r="AP40" s="34"/>
      <c r="AQ40" s="35"/>
      <c r="AR40" s="119"/>
      <c r="AS40" s="34"/>
      <c r="AT40" s="35"/>
      <c r="AU40" s="119"/>
      <c r="AV40" s="34"/>
      <c r="AW40" s="35"/>
      <c r="AX40" s="36">
        <f t="shared" si="43"/>
        <v>0</v>
      </c>
      <c r="AY40" s="14" t="str">
        <f t="shared" si="44"/>
        <v/>
      </c>
      <c r="AZ40" s="37">
        <f t="shared" si="45"/>
        <v>0</v>
      </c>
      <c r="BA40" s="14">
        <f t="shared" si="46"/>
        <v>0</v>
      </c>
      <c r="BB40" s="14">
        <f t="shared" si="47"/>
        <v>0</v>
      </c>
      <c r="BC40" s="14">
        <f t="shared" si="48"/>
        <v>0</v>
      </c>
      <c r="BD40" s="14">
        <f t="shared" si="49"/>
        <v>0</v>
      </c>
      <c r="BE40" s="14">
        <f t="shared" si="50"/>
        <v>0</v>
      </c>
      <c r="BF40" s="14">
        <f t="shared" si="51"/>
        <v>0</v>
      </c>
      <c r="BG40" s="39">
        <f t="shared" si="52"/>
        <v>0</v>
      </c>
      <c r="BH40" s="14">
        <f t="shared" si="53"/>
        <v>0</v>
      </c>
      <c r="BI40" s="14">
        <f t="shared" si="54"/>
        <v>0</v>
      </c>
      <c r="BJ40" s="14">
        <f t="shared" si="55"/>
        <v>0</v>
      </c>
      <c r="BK40" s="14">
        <f t="shared" si="56"/>
        <v>0</v>
      </c>
      <c r="BL40" s="14">
        <f t="shared" si="57"/>
        <v>0</v>
      </c>
      <c r="BM40" s="14">
        <f t="shared" si="58"/>
        <v>0</v>
      </c>
      <c r="BN40" s="13">
        <f t="shared" si="59"/>
        <v>0</v>
      </c>
      <c r="BP40" s="38">
        <f t="shared" si="60"/>
        <v>0</v>
      </c>
      <c r="BQ40" s="38">
        <f t="shared" si="61"/>
        <v>0</v>
      </c>
      <c r="BR40" s="96"/>
      <c r="BV40" s="24"/>
      <c r="BY40" s="14" t="str">
        <f t="shared" si="62"/>
        <v/>
      </c>
      <c r="CD40" s="17"/>
      <c r="CE40" s="17"/>
      <c r="CI40" s="13"/>
      <c r="CL40" s="14"/>
      <c r="CN40" s="16"/>
      <c r="CO40" s="14"/>
      <c r="CP40" s="26"/>
      <c r="CU40" s="173" t="str">
        <f t="shared" si="63"/>
        <v/>
      </c>
    </row>
    <row r="41" spans="2:99" ht="10.5" customHeight="1">
      <c r="B41" s="41"/>
      <c r="C41" s="42"/>
      <c r="D41" s="42"/>
      <c r="E41" s="197"/>
      <c r="F41" s="42"/>
      <c r="G41" s="43"/>
      <c r="H41" s="197"/>
      <c r="I41" s="42"/>
      <c r="J41" s="43"/>
      <c r="K41" s="197"/>
      <c r="L41" s="42"/>
      <c r="M41" s="43"/>
      <c r="N41" s="197"/>
      <c r="O41" s="42"/>
      <c r="P41" s="43"/>
      <c r="Q41" s="197"/>
      <c r="R41" s="42"/>
      <c r="S41" s="43"/>
      <c r="T41" s="197"/>
      <c r="U41" s="42"/>
      <c r="V41" s="43"/>
      <c r="W41" s="197"/>
      <c r="X41" s="42"/>
      <c r="Y41" s="43"/>
      <c r="Z41" s="197"/>
      <c r="AA41" s="42"/>
      <c r="AB41" s="43"/>
      <c r="AC41" s="197"/>
      <c r="AD41" s="42"/>
      <c r="AE41" s="43"/>
      <c r="AF41" s="197"/>
      <c r="AG41" s="42"/>
      <c r="AH41" s="43"/>
      <c r="AI41" s="120"/>
      <c r="AJ41" s="42"/>
      <c r="AK41" s="43"/>
      <c r="AL41" s="120"/>
      <c r="AM41" s="42"/>
      <c r="AN41" s="43"/>
      <c r="AO41" s="120"/>
      <c r="AP41" s="42"/>
      <c r="AQ41" s="43"/>
      <c r="AR41" s="120"/>
      <c r="AS41" s="42"/>
      <c r="AT41" s="43"/>
      <c r="AU41" s="120"/>
      <c r="AV41" s="42"/>
      <c r="AW41" s="43"/>
      <c r="AX41" s="36" t="str">
        <f t="shared" si="43"/>
        <v/>
      </c>
      <c r="AY41" s="14" t="str">
        <f t="shared" si="44"/>
        <v/>
      </c>
      <c r="AZ41" s="37">
        <f t="shared" si="45"/>
        <v>0</v>
      </c>
      <c r="BA41" s="14">
        <f t="shared" si="46"/>
        <v>0</v>
      </c>
      <c r="BB41" s="14">
        <f t="shared" si="47"/>
        <v>0</v>
      </c>
      <c r="BC41" s="14">
        <f t="shared" si="48"/>
        <v>0</v>
      </c>
      <c r="BD41" s="14">
        <f t="shared" si="49"/>
        <v>0</v>
      </c>
      <c r="BE41" s="14">
        <f t="shared" si="50"/>
        <v>0</v>
      </c>
      <c r="BF41" s="14">
        <f t="shared" si="51"/>
        <v>0</v>
      </c>
      <c r="BG41" s="39">
        <f t="shared" si="52"/>
        <v>0</v>
      </c>
      <c r="BH41" s="14">
        <f t="shared" si="53"/>
        <v>0</v>
      </c>
      <c r="BI41" s="14">
        <f t="shared" si="54"/>
        <v>0</v>
      </c>
      <c r="BJ41" s="14">
        <f t="shared" si="55"/>
        <v>0</v>
      </c>
      <c r="BK41" s="14">
        <f t="shared" si="56"/>
        <v>0</v>
      </c>
      <c r="BL41" s="14">
        <f t="shared" si="57"/>
        <v>0</v>
      </c>
      <c r="BM41" s="14">
        <f t="shared" si="58"/>
        <v>0</v>
      </c>
      <c r="BN41" s="13">
        <f t="shared" si="59"/>
        <v>0</v>
      </c>
      <c r="BP41" s="38">
        <f t="shared" si="60"/>
        <v>0</v>
      </c>
      <c r="BQ41" s="38">
        <f t="shared" si="61"/>
        <v>0</v>
      </c>
      <c r="BR41" s="96"/>
      <c r="BV41" s="24"/>
      <c r="BY41" s="14" t="str">
        <f t="shared" si="62"/>
        <v/>
      </c>
      <c r="CD41" s="17"/>
      <c r="CE41" s="17"/>
      <c r="CI41" s="13"/>
      <c r="CL41" s="14"/>
      <c r="CN41" s="16"/>
      <c r="CO41" s="14"/>
      <c r="CU41" s="173" t="str">
        <f t="shared" si="63"/>
        <v/>
      </c>
    </row>
    <row r="42" spans="2:99" ht="10.5" customHeight="1">
      <c r="B42" s="33">
        <f>'Game 1'!B42</f>
        <v>0</v>
      </c>
      <c r="C42" s="51">
        <f>'Game 1'!C42</f>
        <v>0</v>
      </c>
      <c r="D42" s="35">
        <f>'Game 1'!D42</f>
        <v>0</v>
      </c>
      <c r="E42" s="40"/>
      <c r="F42" s="34"/>
      <c r="G42" s="35"/>
      <c r="H42" s="40"/>
      <c r="I42" s="34"/>
      <c r="J42" s="35"/>
      <c r="K42" s="40"/>
      <c r="L42" s="34"/>
      <c r="M42" s="35"/>
      <c r="N42" s="40"/>
      <c r="O42" s="34"/>
      <c r="P42" s="35"/>
      <c r="Q42" s="40"/>
      <c r="R42" s="34"/>
      <c r="S42" s="35"/>
      <c r="T42" s="40"/>
      <c r="U42" s="34"/>
      <c r="V42" s="35"/>
      <c r="W42" s="40"/>
      <c r="X42" s="34"/>
      <c r="Y42" s="35"/>
      <c r="Z42" s="40"/>
      <c r="AA42" s="34"/>
      <c r="AB42" s="35"/>
      <c r="AC42" s="40"/>
      <c r="AD42" s="34"/>
      <c r="AE42" s="35"/>
      <c r="AF42" s="40"/>
      <c r="AG42" s="34"/>
      <c r="AH42" s="35"/>
      <c r="AI42" s="119"/>
      <c r="AJ42" s="34"/>
      <c r="AK42" s="35"/>
      <c r="AL42" s="119"/>
      <c r="AM42" s="34"/>
      <c r="AN42" s="35"/>
      <c r="AO42" s="119"/>
      <c r="AP42" s="34"/>
      <c r="AQ42" s="35"/>
      <c r="AR42" s="119"/>
      <c r="AS42" s="34"/>
      <c r="AT42" s="35"/>
      <c r="AU42" s="119"/>
      <c r="AV42" s="34"/>
      <c r="AW42" s="35"/>
      <c r="AX42" s="36">
        <f t="shared" si="43"/>
        <v>0</v>
      </c>
      <c r="AY42" s="14" t="str">
        <f t="shared" si="44"/>
        <v/>
      </c>
      <c r="AZ42" s="37">
        <f t="shared" si="45"/>
        <v>0</v>
      </c>
      <c r="BA42" s="14">
        <f t="shared" si="46"/>
        <v>0</v>
      </c>
      <c r="BB42" s="14">
        <f t="shared" si="47"/>
        <v>0</v>
      </c>
      <c r="BC42" s="14">
        <f t="shared" si="48"/>
        <v>0</v>
      </c>
      <c r="BD42" s="14">
        <f t="shared" si="49"/>
        <v>0</v>
      </c>
      <c r="BE42" s="14">
        <f t="shared" si="50"/>
        <v>0</v>
      </c>
      <c r="BF42" s="14">
        <f t="shared" si="51"/>
        <v>0</v>
      </c>
      <c r="BG42" s="39">
        <f t="shared" si="52"/>
        <v>0</v>
      </c>
      <c r="BH42" s="14">
        <f t="shared" si="53"/>
        <v>0</v>
      </c>
      <c r="BI42" s="14">
        <f t="shared" si="54"/>
        <v>0</v>
      </c>
      <c r="BJ42" s="14">
        <f t="shared" si="55"/>
        <v>0</v>
      </c>
      <c r="BK42" s="14">
        <f t="shared" si="56"/>
        <v>0</v>
      </c>
      <c r="BL42" s="14">
        <f t="shared" si="57"/>
        <v>0</v>
      </c>
      <c r="BM42" s="14">
        <f t="shared" si="58"/>
        <v>0</v>
      </c>
      <c r="BN42" s="13">
        <f t="shared" si="59"/>
        <v>0</v>
      </c>
      <c r="BP42" s="38">
        <f t="shared" si="60"/>
        <v>0</v>
      </c>
      <c r="BQ42" s="38">
        <f t="shared" si="61"/>
        <v>0</v>
      </c>
      <c r="BR42" s="96"/>
      <c r="BV42" s="24"/>
      <c r="BY42" s="14" t="str">
        <f t="shared" si="62"/>
        <v/>
      </c>
      <c r="CD42" s="17"/>
      <c r="CE42" s="17"/>
      <c r="CI42" s="13"/>
      <c r="CL42" s="14"/>
      <c r="CN42" s="16"/>
      <c r="CO42" s="14"/>
      <c r="CU42" s="173" t="str">
        <f t="shared" si="63"/>
        <v/>
      </c>
    </row>
    <row r="43" spans="2:99" ht="10.5" customHeight="1">
      <c r="B43" s="41"/>
      <c r="C43" s="42"/>
      <c r="D43" s="42"/>
      <c r="E43" s="197"/>
      <c r="F43" s="42"/>
      <c r="G43" s="43"/>
      <c r="H43" s="197"/>
      <c r="I43" s="42"/>
      <c r="J43" s="43"/>
      <c r="K43" s="197"/>
      <c r="L43" s="42"/>
      <c r="M43" s="43"/>
      <c r="N43" s="197"/>
      <c r="O43" s="42"/>
      <c r="P43" s="43"/>
      <c r="Q43" s="197"/>
      <c r="R43" s="42"/>
      <c r="S43" s="43"/>
      <c r="T43" s="197"/>
      <c r="U43" s="42"/>
      <c r="V43" s="43"/>
      <c r="W43" s="197"/>
      <c r="X43" s="42"/>
      <c r="Y43" s="43"/>
      <c r="Z43" s="197"/>
      <c r="AA43" s="42"/>
      <c r="AB43" s="43"/>
      <c r="AC43" s="197"/>
      <c r="AD43" s="42"/>
      <c r="AE43" s="43"/>
      <c r="AF43" s="197"/>
      <c r="AG43" s="42"/>
      <c r="AH43" s="43"/>
      <c r="AI43" s="120"/>
      <c r="AJ43" s="42"/>
      <c r="AK43" s="43"/>
      <c r="AL43" s="120"/>
      <c r="AM43" s="42"/>
      <c r="AN43" s="43"/>
      <c r="AO43" s="120"/>
      <c r="AP43" s="42"/>
      <c r="AQ43" s="43"/>
      <c r="AR43" s="120"/>
      <c r="AS43" s="42"/>
      <c r="AT43" s="43"/>
      <c r="AU43" s="120"/>
      <c r="AV43" s="42"/>
      <c r="AW43" s="43"/>
      <c r="AX43" s="36" t="str">
        <f t="shared" si="43"/>
        <v/>
      </c>
      <c r="AY43" s="14" t="str">
        <f t="shared" si="44"/>
        <v/>
      </c>
      <c r="AZ43" s="37">
        <f t="shared" si="45"/>
        <v>0</v>
      </c>
      <c r="BA43" s="14">
        <f t="shared" si="46"/>
        <v>0</v>
      </c>
      <c r="BB43" s="14">
        <f t="shared" si="47"/>
        <v>0</v>
      </c>
      <c r="BC43" s="14">
        <f t="shared" si="48"/>
        <v>0</v>
      </c>
      <c r="BD43" s="14">
        <f t="shared" si="49"/>
        <v>0</v>
      </c>
      <c r="BE43" s="14">
        <f t="shared" si="50"/>
        <v>0</v>
      </c>
      <c r="BF43" s="14">
        <f t="shared" si="51"/>
        <v>0</v>
      </c>
      <c r="BG43" s="39">
        <f t="shared" si="52"/>
        <v>0</v>
      </c>
      <c r="BH43" s="14">
        <f t="shared" si="53"/>
        <v>0</v>
      </c>
      <c r="BI43" s="14">
        <f t="shared" si="54"/>
        <v>0</v>
      </c>
      <c r="BJ43" s="14">
        <f t="shared" si="55"/>
        <v>0</v>
      </c>
      <c r="BK43" s="14">
        <f t="shared" si="56"/>
        <v>0</v>
      </c>
      <c r="BL43" s="14">
        <f t="shared" si="57"/>
        <v>0</v>
      </c>
      <c r="BM43" s="14">
        <f t="shared" si="58"/>
        <v>0</v>
      </c>
      <c r="BN43" s="13">
        <f t="shared" si="59"/>
        <v>0</v>
      </c>
      <c r="BP43" s="38">
        <f t="shared" si="60"/>
        <v>0</v>
      </c>
      <c r="BQ43" s="38">
        <f t="shared" si="61"/>
        <v>0</v>
      </c>
      <c r="BR43" s="96"/>
      <c r="BS43" s="95"/>
      <c r="BV43" s="24"/>
      <c r="BY43" s="14" t="str">
        <f t="shared" si="62"/>
        <v/>
      </c>
      <c r="CD43" s="17"/>
      <c r="CE43" s="17"/>
      <c r="CI43" s="13"/>
      <c r="CL43" s="14"/>
      <c r="CN43" s="16"/>
      <c r="CO43" s="14"/>
      <c r="CU43" s="173" t="str">
        <f t="shared" si="63"/>
        <v/>
      </c>
    </row>
    <row r="44" spans="2:99" ht="10.5" customHeight="1">
      <c r="B44" s="33">
        <f>'Game 1'!B44</f>
        <v>0</v>
      </c>
      <c r="C44" s="51">
        <f>'Game 1'!C44</f>
        <v>0</v>
      </c>
      <c r="D44" s="35">
        <f>'Game 1'!D44</f>
        <v>0</v>
      </c>
      <c r="E44" s="40"/>
      <c r="F44" s="34"/>
      <c r="G44" s="35"/>
      <c r="H44" s="40"/>
      <c r="I44" s="34"/>
      <c r="J44" s="35"/>
      <c r="K44" s="40"/>
      <c r="L44" s="34"/>
      <c r="M44" s="35"/>
      <c r="N44" s="40"/>
      <c r="O44" s="34"/>
      <c r="P44" s="35"/>
      <c r="Q44" s="40"/>
      <c r="R44" s="34"/>
      <c r="S44" s="35"/>
      <c r="T44" s="40"/>
      <c r="U44" s="34"/>
      <c r="V44" s="35"/>
      <c r="W44" s="40"/>
      <c r="X44" s="34"/>
      <c r="Y44" s="35"/>
      <c r="Z44" s="40"/>
      <c r="AA44" s="34"/>
      <c r="AB44" s="35"/>
      <c r="AC44" s="40"/>
      <c r="AD44" s="34"/>
      <c r="AE44" s="35"/>
      <c r="AF44" s="40"/>
      <c r="AG44" s="34"/>
      <c r="AH44" s="35"/>
      <c r="AI44" s="119"/>
      <c r="AJ44" s="34"/>
      <c r="AK44" s="35"/>
      <c r="AL44" s="119"/>
      <c r="AM44" s="34"/>
      <c r="AN44" s="35"/>
      <c r="AO44" s="119"/>
      <c r="AP44" s="34"/>
      <c r="AQ44" s="35"/>
      <c r="AR44" s="119"/>
      <c r="AS44" s="34"/>
      <c r="AT44" s="35"/>
      <c r="AU44" s="119"/>
      <c r="AV44" s="34"/>
      <c r="AW44" s="35"/>
      <c r="AX44" s="36">
        <f t="shared" si="43"/>
        <v>0</v>
      </c>
      <c r="AY44" s="14" t="str">
        <f t="shared" si="44"/>
        <v/>
      </c>
      <c r="AZ44" s="37">
        <f t="shared" si="45"/>
        <v>0</v>
      </c>
      <c r="BA44" s="14">
        <f t="shared" si="46"/>
        <v>0</v>
      </c>
      <c r="BB44" s="14">
        <f t="shared" si="47"/>
        <v>0</v>
      </c>
      <c r="BC44" s="14">
        <f t="shared" si="48"/>
        <v>0</v>
      </c>
      <c r="BD44" s="14">
        <f t="shared" si="49"/>
        <v>0</v>
      </c>
      <c r="BE44" s="14">
        <f t="shared" si="50"/>
        <v>0</v>
      </c>
      <c r="BF44" s="14">
        <f t="shared" si="51"/>
        <v>0</v>
      </c>
      <c r="BG44" s="39">
        <f t="shared" si="52"/>
        <v>0</v>
      </c>
      <c r="BH44" s="14">
        <f t="shared" si="53"/>
        <v>0</v>
      </c>
      <c r="BI44" s="14">
        <f t="shared" si="54"/>
        <v>0</v>
      </c>
      <c r="BJ44" s="14">
        <f t="shared" si="55"/>
        <v>0</v>
      </c>
      <c r="BK44" s="14">
        <f t="shared" si="56"/>
        <v>0</v>
      </c>
      <c r="BL44" s="14">
        <f t="shared" si="57"/>
        <v>0</v>
      </c>
      <c r="BM44" s="14">
        <f t="shared" si="58"/>
        <v>0</v>
      </c>
      <c r="BN44" s="13">
        <f t="shared" si="59"/>
        <v>0</v>
      </c>
      <c r="BP44" s="38">
        <f t="shared" si="60"/>
        <v>0</v>
      </c>
      <c r="BQ44" s="38">
        <f t="shared" si="61"/>
        <v>0</v>
      </c>
      <c r="BR44" s="96"/>
      <c r="BS44" s="19"/>
      <c r="BT44" s="19"/>
      <c r="BU44" s="19"/>
      <c r="BV44" s="94"/>
      <c r="BW44" s="20">
        <f t="shared" ref="BW44:CN44" si="64">SUM(BW34:BW43)</f>
        <v>0</v>
      </c>
      <c r="BX44" s="20">
        <f t="shared" si="64"/>
        <v>0</v>
      </c>
      <c r="BY44" s="20">
        <f t="shared" si="64"/>
        <v>0</v>
      </c>
      <c r="BZ44" s="20">
        <f t="shared" si="64"/>
        <v>0</v>
      </c>
      <c r="CA44" s="20">
        <f t="shared" si="64"/>
        <v>0</v>
      </c>
      <c r="CB44" s="20">
        <f t="shared" si="64"/>
        <v>0</v>
      </c>
      <c r="CC44" s="20">
        <f t="shared" si="64"/>
        <v>0</v>
      </c>
      <c r="CD44" s="72">
        <f t="shared" si="64"/>
        <v>0</v>
      </c>
      <c r="CE44" s="72">
        <f t="shared" si="64"/>
        <v>0</v>
      </c>
      <c r="CF44" s="20">
        <f t="shared" si="64"/>
        <v>0</v>
      </c>
      <c r="CG44" s="20">
        <f t="shared" si="64"/>
        <v>0</v>
      </c>
      <c r="CH44" s="20">
        <f t="shared" si="64"/>
        <v>0</v>
      </c>
      <c r="CI44" s="21">
        <f t="shared" si="64"/>
        <v>0</v>
      </c>
      <c r="CJ44" s="20">
        <f t="shared" si="64"/>
        <v>0</v>
      </c>
      <c r="CK44" s="20">
        <f t="shared" si="64"/>
        <v>0</v>
      </c>
      <c r="CL44" s="20">
        <f t="shared" si="64"/>
        <v>0</v>
      </c>
      <c r="CM44" s="20">
        <f t="shared" si="64"/>
        <v>0</v>
      </c>
      <c r="CN44" s="20">
        <f t="shared" si="64"/>
        <v>0</v>
      </c>
      <c r="CO44" s="20">
        <f>SUM(CO34:CO43)</f>
        <v>0</v>
      </c>
      <c r="CU44" s="173" t="str">
        <f t="shared" si="63"/>
        <v/>
      </c>
    </row>
    <row r="45" spans="2:99" ht="10.5" customHeight="1">
      <c r="B45" s="41"/>
      <c r="C45" s="42"/>
      <c r="D45" s="42"/>
      <c r="E45" s="197"/>
      <c r="F45" s="42"/>
      <c r="G45" s="43"/>
      <c r="H45" s="197"/>
      <c r="I45" s="42"/>
      <c r="J45" s="43"/>
      <c r="K45" s="197"/>
      <c r="L45" s="42"/>
      <c r="M45" s="43"/>
      <c r="N45" s="197"/>
      <c r="O45" s="42"/>
      <c r="P45" s="43"/>
      <c r="Q45" s="197"/>
      <c r="R45" s="42"/>
      <c r="S45" s="43"/>
      <c r="T45" s="197"/>
      <c r="U45" s="42"/>
      <c r="V45" s="43"/>
      <c r="W45" s="197"/>
      <c r="X45" s="42"/>
      <c r="Y45" s="43"/>
      <c r="Z45" s="197"/>
      <c r="AA45" s="42"/>
      <c r="AB45" s="43"/>
      <c r="AC45" s="197"/>
      <c r="AD45" s="42"/>
      <c r="AE45" s="43"/>
      <c r="AF45" s="197"/>
      <c r="AG45" s="42"/>
      <c r="AH45" s="43"/>
      <c r="AI45" s="120"/>
      <c r="AJ45" s="42"/>
      <c r="AK45" s="43"/>
      <c r="AL45" s="120"/>
      <c r="AM45" s="42"/>
      <c r="AN45" s="43"/>
      <c r="AO45" s="120"/>
      <c r="AP45" s="42"/>
      <c r="AQ45" s="43"/>
      <c r="AR45" s="120"/>
      <c r="AS45" s="42"/>
      <c r="AT45" s="43"/>
      <c r="AU45" s="120"/>
      <c r="AV45" s="42"/>
      <c r="AW45" s="43"/>
      <c r="AX45" s="36" t="str">
        <f t="shared" si="43"/>
        <v/>
      </c>
      <c r="AY45" s="14" t="str">
        <f t="shared" si="44"/>
        <v/>
      </c>
      <c r="AZ45" s="37">
        <f t="shared" si="45"/>
        <v>0</v>
      </c>
      <c r="BA45" s="14">
        <f t="shared" si="46"/>
        <v>0</v>
      </c>
      <c r="BB45" s="14">
        <f t="shared" si="47"/>
        <v>0</v>
      </c>
      <c r="BC45" s="14">
        <f t="shared" si="48"/>
        <v>0</v>
      </c>
      <c r="BD45" s="14">
        <f t="shared" si="49"/>
        <v>0</v>
      </c>
      <c r="BE45" s="14">
        <f t="shared" si="50"/>
        <v>0</v>
      </c>
      <c r="BF45" s="14">
        <f t="shared" si="51"/>
        <v>0</v>
      </c>
      <c r="BG45" s="39">
        <f t="shared" si="52"/>
        <v>0</v>
      </c>
      <c r="BH45" s="14">
        <f t="shared" si="53"/>
        <v>0</v>
      </c>
      <c r="BI45" s="14">
        <f t="shared" si="54"/>
        <v>0</v>
      </c>
      <c r="BJ45" s="14">
        <f t="shared" si="55"/>
        <v>0</v>
      </c>
      <c r="BK45" s="14">
        <f t="shared" si="56"/>
        <v>0</v>
      </c>
      <c r="BL45" s="14">
        <f t="shared" si="57"/>
        <v>0</v>
      </c>
      <c r="BM45" s="14">
        <f t="shared" si="58"/>
        <v>0</v>
      </c>
      <c r="BN45" s="13">
        <f t="shared" si="59"/>
        <v>0</v>
      </c>
      <c r="BP45" s="38">
        <f t="shared" si="60"/>
        <v>0</v>
      </c>
      <c r="BQ45" s="38">
        <f t="shared" si="61"/>
        <v>0</v>
      </c>
      <c r="BR45" s="96"/>
      <c r="BW45" s="13"/>
      <c r="BX45" s="4"/>
      <c r="CA45" s="4"/>
      <c r="CB45" s="167"/>
      <c r="CC45" s="170" t="s">
        <v>107</v>
      </c>
      <c r="CE45" s="14"/>
      <c r="CF45" s="130" t="str">
        <f>IF(CF44=BB20,"","X")</f>
        <v/>
      </c>
      <c r="CG45" s="131" t="str">
        <f>IF(CG44=BA20,"","X")</f>
        <v/>
      </c>
      <c r="CH45" s="132"/>
      <c r="CI45" s="131" t="str">
        <f>IF(CI44=BF20,"","X")</f>
        <v/>
      </c>
      <c r="CJ45" s="131" t="str">
        <f>IF(CJ44=BG20,"","X")</f>
        <v/>
      </c>
      <c r="CK45" s="131" t="str">
        <f>IF(CK44=BH20,"","X")</f>
        <v/>
      </c>
      <c r="CL45" s="133" t="str">
        <f>IF(CL44=BK20,"","X")</f>
        <v/>
      </c>
      <c r="CM45" s="117" t="s">
        <v>105</v>
      </c>
      <c r="CO45" s="14"/>
      <c r="CU45" s="173" t="str">
        <f t="shared" si="63"/>
        <v/>
      </c>
    </row>
    <row r="46" spans="2:99" ht="10.5" customHeight="1">
      <c r="B46" s="33">
        <f>'Game 1'!B46</f>
        <v>0</v>
      </c>
      <c r="C46" s="51">
        <f>'Game 1'!C46</f>
        <v>0</v>
      </c>
      <c r="D46" s="35">
        <f>'Game 1'!D46</f>
        <v>0</v>
      </c>
      <c r="E46" s="40"/>
      <c r="F46" s="34"/>
      <c r="G46" s="35"/>
      <c r="H46" s="40"/>
      <c r="I46" s="34"/>
      <c r="J46" s="35"/>
      <c r="K46" s="40"/>
      <c r="L46" s="34"/>
      <c r="M46" s="35"/>
      <c r="N46" s="40"/>
      <c r="O46" s="34"/>
      <c r="P46" s="35"/>
      <c r="Q46" s="40"/>
      <c r="R46" s="34"/>
      <c r="S46" s="35"/>
      <c r="T46" s="40"/>
      <c r="U46" s="34"/>
      <c r="V46" s="35"/>
      <c r="W46" s="40"/>
      <c r="X46" s="34"/>
      <c r="Y46" s="35"/>
      <c r="Z46" s="40"/>
      <c r="AA46" s="34"/>
      <c r="AB46" s="35"/>
      <c r="AC46" s="40"/>
      <c r="AD46" s="34"/>
      <c r="AE46" s="35"/>
      <c r="AF46" s="40"/>
      <c r="AG46" s="34"/>
      <c r="AH46" s="35"/>
      <c r="AI46" s="119"/>
      <c r="AJ46" s="34"/>
      <c r="AK46" s="35"/>
      <c r="AL46" s="119"/>
      <c r="AM46" s="34"/>
      <c r="AN46" s="35"/>
      <c r="AO46" s="119"/>
      <c r="AP46" s="34"/>
      <c r="AQ46" s="35"/>
      <c r="AR46" s="119"/>
      <c r="AS46" s="34"/>
      <c r="AT46" s="35"/>
      <c r="AU46" s="119"/>
      <c r="AV46" s="34"/>
      <c r="AW46" s="35"/>
      <c r="AX46" s="36">
        <f t="shared" si="43"/>
        <v>0</v>
      </c>
      <c r="AY46" s="14" t="str">
        <f t="shared" si="44"/>
        <v/>
      </c>
      <c r="AZ46" s="37">
        <f t="shared" si="45"/>
        <v>0</v>
      </c>
      <c r="BA46" s="14">
        <f t="shared" si="46"/>
        <v>0</v>
      </c>
      <c r="BB46" s="14">
        <f t="shared" si="47"/>
        <v>0</v>
      </c>
      <c r="BC46" s="14">
        <f t="shared" si="48"/>
        <v>0</v>
      </c>
      <c r="BD46" s="14">
        <f t="shared" si="49"/>
        <v>0</v>
      </c>
      <c r="BE46" s="14">
        <f t="shared" si="50"/>
        <v>0</v>
      </c>
      <c r="BF46" s="14">
        <f t="shared" si="51"/>
        <v>0</v>
      </c>
      <c r="BG46" s="39">
        <f t="shared" si="52"/>
        <v>0</v>
      </c>
      <c r="BH46" s="14">
        <f t="shared" si="53"/>
        <v>0</v>
      </c>
      <c r="BI46" s="14">
        <f t="shared" si="54"/>
        <v>0</v>
      </c>
      <c r="BJ46" s="14">
        <f t="shared" si="55"/>
        <v>0</v>
      </c>
      <c r="BK46" s="14">
        <f t="shared" si="56"/>
        <v>0</v>
      </c>
      <c r="BL46" s="14">
        <f t="shared" si="57"/>
        <v>0</v>
      </c>
      <c r="BM46" s="14">
        <f t="shared" si="58"/>
        <v>0</v>
      </c>
      <c r="BN46" s="13">
        <f t="shared" si="59"/>
        <v>0</v>
      </c>
      <c r="BP46" s="38">
        <f t="shared" si="60"/>
        <v>0</v>
      </c>
      <c r="BQ46" s="38">
        <f t="shared" si="61"/>
        <v>0</v>
      </c>
      <c r="BR46" s="96"/>
      <c r="CH46" s="13">
        <f>SUM(E20:AU20)</f>
        <v>0</v>
      </c>
      <c r="CI46" s="170" t="s">
        <v>106</v>
      </c>
      <c r="CU46" s="173" t="str">
        <f t="shared" si="63"/>
        <v/>
      </c>
    </row>
    <row r="47" spans="2:99" ht="10.5" customHeight="1">
      <c r="B47" s="41"/>
      <c r="C47" s="42"/>
      <c r="D47" s="42"/>
      <c r="E47" s="197"/>
      <c r="F47" s="42"/>
      <c r="G47" s="43"/>
      <c r="H47" s="197"/>
      <c r="I47" s="42"/>
      <c r="J47" s="43"/>
      <c r="K47" s="197"/>
      <c r="L47" s="42"/>
      <c r="M47" s="43"/>
      <c r="N47" s="197"/>
      <c r="O47" s="42"/>
      <c r="P47" s="43"/>
      <c r="Q47" s="197"/>
      <c r="R47" s="42"/>
      <c r="S47" s="43"/>
      <c r="T47" s="197"/>
      <c r="U47" s="42"/>
      <c r="V47" s="43"/>
      <c r="W47" s="197"/>
      <c r="X47" s="42"/>
      <c r="Y47" s="43"/>
      <c r="Z47" s="197"/>
      <c r="AA47" s="42"/>
      <c r="AB47" s="43"/>
      <c r="AC47" s="197"/>
      <c r="AD47" s="42"/>
      <c r="AE47" s="43"/>
      <c r="AF47" s="197"/>
      <c r="AG47" s="42"/>
      <c r="AH47" s="43"/>
      <c r="AI47" s="120"/>
      <c r="AJ47" s="42"/>
      <c r="AK47" s="43"/>
      <c r="AL47" s="120"/>
      <c r="AM47" s="42"/>
      <c r="AN47" s="43"/>
      <c r="AO47" s="120"/>
      <c r="AP47" s="42"/>
      <c r="AQ47" s="43"/>
      <c r="AR47" s="120"/>
      <c r="AS47" s="42"/>
      <c r="AT47" s="43"/>
      <c r="AU47" s="120"/>
      <c r="AV47" s="42"/>
      <c r="AW47" s="43"/>
      <c r="AX47" s="36" t="str">
        <f t="shared" si="43"/>
        <v/>
      </c>
      <c r="AY47" s="14" t="str">
        <f t="shared" si="44"/>
        <v/>
      </c>
      <c r="AZ47" s="37">
        <f t="shared" si="45"/>
        <v>0</v>
      </c>
      <c r="BA47" s="14">
        <f t="shared" si="46"/>
        <v>0</v>
      </c>
      <c r="BB47" s="14">
        <f t="shared" si="47"/>
        <v>0</v>
      </c>
      <c r="BC47" s="14">
        <f t="shared" si="48"/>
        <v>0</v>
      </c>
      <c r="BD47" s="14">
        <f t="shared" si="49"/>
        <v>0</v>
      </c>
      <c r="BE47" s="14">
        <f t="shared" si="50"/>
        <v>0</v>
      </c>
      <c r="BF47" s="14">
        <f t="shared" si="51"/>
        <v>0</v>
      </c>
      <c r="BG47" s="39">
        <f t="shared" si="52"/>
        <v>0</v>
      </c>
      <c r="BH47" s="14">
        <f t="shared" si="53"/>
        <v>0</v>
      </c>
      <c r="BI47" s="14">
        <f t="shared" si="54"/>
        <v>0</v>
      </c>
      <c r="BJ47" s="14">
        <f t="shared" si="55"/>
        <v>0</v>
      </c>
      <c r="BK47" s="14">
        <f t="shared" si="56"/>
        <v>0</v>
      </c>
      <c r="BL47" s="14">
        <f t="shared" si="57"/>
        <v>0</v>
      </c>
      <c r="BM47" s="14">
        <f t="shared" si="58"/>
        <v>0</v>
      </c>
      <c r="BN47" s="13">
        <f t="shared" si="59"/>
        <v>0</v>
      </c>
      <c r="BP47" s="38">
        <f t="shared" si="60"/>
        <v>0</v>
      </c>
      <c r="BQ47" s="38">
        <f t="shared" si="61"/>
        <v>0</v>
      </c>
      <c r="BR47" s="96"/>
      <c r="BX47" s="4"/>
      <c r="BY47" s="26"/>
      <c r="CA47" s="26"/>
      <c r="CE47" s="18"/>
      <c r="CG47" s="18"/>
      <c r="CH47" s="199" t="str">
        <f>IF(CG44-CH44&lt;&gt;CH46,"missing UER","")</f>
        <v/>
      </c>
      <c r="CI47" s="26"/>
      <c r="CK47" s="26"/>
      <c r="CU47" s="173" t="str">
        <f t="shared" si="63"/>
        <v/>
      </c>
    </row>
    <row r="48" spans="2:99" ht="10.5" customHeight="1">
      <c r="B48" s="33">
        <f>'Game 1'!B48</f>
        <v>0</v>
      </c>
      <c r="C48" s="51">
        <f>'Game 1'!C48</f>
        <v>0</v>
      </c>
      <c r="D48" s="35">
        <f>'Game 1'!D48</f>
        <v>0</v>
      </c>
      <c r="E48" s="40"/>
      <c r="F48" s="34"/>
      <c r="G48" s="35"/>
      <c r="H48" s="40"/>
      <c r="I48" s="34"/>
      <c r="J48" s="35"/>
      <c r="K48" s="40"/>
      <c r="L48" s="34"/>
      <c r="M48" s="35"/>
      <c r="N48" s="40"/>
      <c r="O48" s="34"/>
      <c r="P48" s="35"/>
      <c r="Q48" s="40"/>
      <c r="R48" s="34"/>
      <c r="S48" s="35"/>
      <c r="T48" s="40"/>
      <c r="U48" s="34"/>
      <c r="V48" s="35"/>
      <c r="W48" s="40"/>
      <c r="X48" s="34"/>
      <c r="Y48" s="35"/>
      <c r="Z48" s="40"/>
      <c r="AA48" s="34"/>
      <c r="AB48" s="35"/>
      <c r="AC48" s="40"/>
      <c r="AD48" s="34"/>
      <c r="AE48" s="35"/>
      <c r="AF48" s="40"/>
      <c r="AG48" s="34"/>
      <c r="AH48" s="35"/>
      <c r="AI48" s="119"/>
      <c r="AJ48" s="34"/>
      <c r="AK48" s="35"/>
      <c r="AL48" s="119"/>
      <c r="AM48" s="34"/>
      <c r="AN48" s="35"/>
      <c r="AO48" s="119"/>
      <c r="AP48" s="34"/>
      <c r="AQ48" s="35"/>
      <c r="AR48" s="119"/>
      <c r="AS48" s="34"/>
      <c r="AT48" s="35"/>
      <c r="AU48" s="119"/>
      <c r="AV48" s="34"/>
      <c r="AW48" s="35"/>
      <c r="AX48" s="36">
        <f t="shared" si="43"/>
        <v>0</v>
      </c>
      <c r="AY48" s="14" t="str">
        <f t="shared" si="44"/>
        <v/>
      </c>
      <c r="AZ48" s="37">
        <f t="shared" si="45"/>
        <v>0</v>
      </c>
      <c r="BA48" s="14">
        <f t="shared" si="46"/>
        <v>0</v>
      </c>
      <c r="BB48" s="14">
        <f t="shared" si="47"/>
        <v>0</v>
      </c>
      <c r="BC48" s="14">
        <f t="shared" si="48"/>
        <v>0</v>
      </c>
      <c r="BD48" s="14">
        <f t="shared" si="49"/>
        <v>0</v>
      </c>
      <c r="BE48" s="14">
        <f t="shared" si="50"/>
        <v>0</v>
      </c>
      <c r="BF48" s="14">
        <f t="shared" si="51"/>
        <v>0</v>
      </c>
      <c r="BG48" s="39">
        <f t="shared" si="52"/>
        <v>0</v>
      </c>
      <c r="BH48" s="14">
        <f t="shared" si="53"/>
        <v>0</v>
      </c>
      <c r="BI48" s="14">
        <f t="shared" si="54"/>
        <v>0</v>
      </c>
      <c r="BJ48" s="14">
        <f t="shared" si="55"/>
        <v>0</v>
      </c>
      <c r="BK48" s="14">
        <f t="shared" si="56"/>
        <v>0</v>
      </c>
      <c r="BL48" s="14">
        <f t="shared" si="57"/>
        <v>0</v>
      </c>
      <c r="BM48" s="14">
        <f t="shared" si="58"/>
        <v>0</v>
      </c>
      <c r="BN48" s="13">
        <f t="shared" si="59"/>
        <v>0</v>
      </c>
      <c r="BP48" s="38">
        <f t="shared" si="60"/>
        <v>0</v>
      </c>
      <c r="BQ48" s="38">
        <f t="shared" si="61"/>
        <v>0</v>
      </c>
      <c r="BR48" s="96"/>
      <c r="BX48" s="112"/>
      <c r="BY48" s="77"/>
      <c r="CA48" s="112"/>
      <c r="CB48" s="77"/>
      <c r="CD48" s="112"/>
      <c r="CE48" s="76"/>
      <c r="CF48" s="14"/>
      <c r="CG48" s="113"/>
      <c r="CH48" s="77"/>
      <c r="CI48" s="13"/>
      <c r="CJ48" s="112"/>
      <c r="CK48" s="77"/>
      <c r="CL48" s="14"/>
      <c r="CM48" s="112"/>
      <c r="CU48" s="173" t="str">
        <f t="shared" si="63"/>
        <v/>
      </c>
    </row>
    <row r="49" spans="2:99" ht="10.5" customHeight="1">
      <c r="B49" s="41"/>
      <c r="C49" s="42"/>
      <c r="D49" s="42"/>
      <c r="E49" s="197"/>
      <c r="F49" s="42"/>
      <c r="G49" s="43"/>
      <c r="H49" s="197"/>
      <c r="I49" s="42"/>
      <c r="J49" s="43"/>
      <c r="K49" s="197"/>
      <c r="L49" s="42"/>
      <c r="M49" s="43"/>
      <c r="N49" s="197"/>
      <c r="O49" s="42"/>
      <c r="P49" s="43"/>
      <c r="Q49" s="197"/>
      <c r="R49" s="42"/>
      <c r="S49" s="43"/>
      <c r="T49" s="197"/>
      <c r="U49" s="42"/>
      <c r="V49" s="43"/>
      <c r="W49" s="197"/>
      <c r="X49" s="42"/>
      <c r="Y49" s="43"/>
      <c r="Z49" s="197"/>
      <c r="AA49" s="42"/>
      <c r="AB49" s="43"/>
      <c r="AC49" s="197"/>
      <c r="AD49" s="42"/>
      <c r="AE49" s="43"/>
      <c r="AF49" s="197"/>
      <c r="AG49" s="42"/>
      <c r="AH49" s="43"/>
      <c r="AI49" s="120"/>
      <c r="AJ49" s="42"/>
      <c r="AK49" s="43"/>
      <c r="AL49" s="120"/>
      <c r="AM49" s="42"/>
      <c r="AN49" s="43"/>
      <c r="AO49" s="120"/>
      <c r="AP49" s="42"/>
      <c r="AQ49" s="43"/>
      <c r="AR49" s="120"/>
      <c r="AS49" s="42"/>
      <c r="AT49" s="43"/>
      <c r="AU49" s="120"/>
      <c r="AV49" s="42"/>
      <c r="AW49" s="43"/>
      <c r="AX49" s="36" t="str">
        <f t="shared" si="43"/>
        <v/>
      </c>
      <c r="AY49" s="14" t="str">
        <f t="shared" si="44"/>
        <v/>
      </c>
      <c r="AZ49" s="37">
        <f t="shared" si="45"/>
        <v>0</v>
      </c>
      <c r="BA49" s="14">
        <f t="shared" si="46"/>
        <v>0</v>
      </c>
      <c r="BB49" s="14">
        <f t="shared" si="47"/>
        <v>0</v>
      </c>
      <c r="BC49" s="14">
        <f t="shared" si="48"/>
        <v>0</v>
      </c>
      <c r="BD49" s="14">
        <f t="shared" si="49"/>
        <v>0</v>
      </c>
      <c r="BE49" s="14">
        <f t="shared" si="50"/>
        <v>0</v>
      </c>
      <c r="BF49" s="14">
        <f t="shared" si="51"/>
        <v>0</v>
      </c>
      <c r="BG49" s="39">
        <f t="shared" si="52"/>
        <v>0</v>
      </c>
      <c r="BH49" s="14">
        <f t="shared" si="53"/>
        <v>0</v>
      </c>
      <c r="BI49" s="14">
        <f t="shared" si="54"/>
        <v>0</v>
      </c>
      <c r="BJ49" s="14">
        <f t="shared" si="55"/>
        <v>0</v>
      </c>
      <c r="BK49" s="14">
        <f t="shared" si="56"/>
        <v>0</v>
      </c>
      <c r="BL49" s="14">
        <f t="shared" si="57"/>
        <v>0</v>
      </c>
      <c r="BM49" s="14">
        <f t="shared" si="58"/>
        <v>0</v>
      </c>
      <c r="BN49" s="13">
        <f t="shared" si="59"/>
        <v>0</v>
      </c>
      <c r="BP49" s="38">
        <f t="shared" si="60"/>
        <v>0</v>
      </c>
      <c r="BQ49" s="38">
        <f t="shared" si="61"/>
        <v>0</v>
      </c>
      <c r="BR49" s="96"/>
      <c r="BX49" s="112"/>
      <c r="BY49" s="77"/>
      <c r="CA49" s="112"/>
      <c r="CB49" s="77"/>
      <c r="CD49" s="112"/>
      <c r="CE49" s="76"/>
      <c r="CF49" s="14"/>
      <c r="CG49" s="113"/>
      <c r="CH49" s="77"/>
      <c r="CI49" s="13"/>
      <c r="CJ49" s="112"/>
      <c r="CK49" s="77"/>
      <c r="CL49" s="14"/>
      <c r="CM49" s="112"/>
      <c r="CU49" s="173" t="str">
        <f t="shared" si="63"/>
        <v/>
      </c>
    </row>
    <row r="50" spans="2:99" ht="10.5" customHeight="1">
      <c r="B50" s="33">
        <f>'Game 1'!B50</f>
        <v>0</v>
      </c>
      <c r="C50" s="51">
        <f>'Game 1'!C50</f>
        <v>0</v>
      </c>
      <c r="D50" s="35">
        <f>'Game 1'!D50</f>
        <v>0</v>
      </c>
      <c r="E50" s="40"/>
      <c r="F50" s="34"/>
      <c r="G50" s="35"/>
      <c r="H50" s="40"/>
      <c r="I50" s="34"/>
      <c r="J50" s="35"/>
      <c r="K50" s="40"/>
      <c r="L50" s="34"/>
      <c r="M50" s="35"/>
      <c r="N50" s="40"/>
      <c r="O50" s="34"/>
      <c r="P50" s="35"/>
      <c r="Q50" s="40"/>
      <c r="R50" s="34"/>
      <c r="S50" s="35"/>
      <c r="T50" s="40"/>
      <c r="U50" s="34"/>
      <c r="V50" s="35"/>
      <c r="W50" s="40"/>
      <c r="X50" s="34"/>
      <c r="Y50" s="35"/>
      <c r="Z50" s="40"/>
      <c r="AA50" s="34"/>
      <c r="AB50" s="35"/>
      <c r="AC50" s="40"/>
      <c r="AD50" s="34"/>
      <c r="AE50" s="35"/>
      <c r="AF50" s="40"/>
      <c r="AG50" s="34"/>
      <c r="AH50" s="35"/>
      <c r="AI50" s="119"/>
      <c r="AJ50" s="34"/>
      <c r="AK50" s="35"/>
      <c r="AL50" s="119"/>
      <c r="AM50" s="34"/>
      <c r="AN50" s="35"/>
      <c r="AO50" s="119"/>
      <c r="AP50" s="34"/>
      <c r="AQ50" s="35"/>
      <c r="AR50" s="119"/>
      <c r="AS50" s="34"/>
      <c r="AT50" s="35"/>
      <c r="AU50" s="119"/>
      <c r="AV50" s="34"/>
      <c r="AW50" s="35"/>
      <c r="AX50" s="36">
        <f t="shared" si="43"/>
        <v>0</v>
      </c>
      <c r="AY50" s="14" t="str">
        <f t="shared" si="44"/>
        <v/>
      </c>
      <c r="AZ50" s="37">
        <f t="shared" si="45"/>
        <v>0</v>
      </c>
      <c r="BA50" s="14">
        <f t="shared" si="46"/>
        <v>0</v>
      </c>
      <c r="BB50" s="14">
        <f t="shared" si="47"/>
        <v>0</v>
      </c>
      <c r="BC50" s="14">
        <f t="shared" si="48"/>
        <v>0</v>
      </c>
      <c r="BD50" s="14">
        <f t="shared" si="49"/>
        <v>0</v>
      </c>
      <c r="BE50" s="14">
        <f t="shared" si="50"/>
        <v>0</v>
      </c>
      <c r="BF50" s="14">
        <f t="shared" si="51"/>
        <v>0</v>
      </c>
      <c r="BG50" s="39">
        <f t="shared" si="52"/>
        <v>0</v>
      </c>
      <c r="BH50" s="14">
        <f t="shared" si="53"/>
        <v>0</v>
      </c>
      <c r="BI50" s="14">
        <f t="shared" si="54"/>
        <v>0</v>
      </c>
      <c r="BJ50" s="14">
        <f t="shared" si="55"/>
        <v>0</v>
      </c>
      <c r="BK50" s="14">
        <f t="shared" si="56"/>
        <v>0</v>
      </c>
      <c r="BL50" s="14">
        <f t="shared" si="57"/>
        <v>0</v>
      </c>
      <c r="BM50" s="14">
        <f t="shared" si="58"/>
        <v>0</v>
      </c>
      <c r="BN50" s="13">
        <f t="shared" si="59"/>
        <v>0</v>
      </c>
      <c r="BO50" s="14">
        <v>0</v>
      </c>
      <c r="BP50" s="38">
        <f t="shared" si="60"/>
        <v>0</v>
      </c>
      <c r="BQ50" s="38">
        <f t="shared" si="61"/>
        <v>0</v>
      </c>
      <c r="BR50" s="96"/>
      <c r="BX50" s="112"/>
      <c r="BY50" s="77"/>
      <c r="CA50" s="112"/>
      <c r="CB50" s="77"/>
      <c r="CD50" s="112"/>
      <c r="CE50" s="76"/>
      <c r="CF50" s="14"/>
      <c r="CG50" s="113"/>
      <c r="CH50" s="77"/>
      <c r="CI50" s="13"/>
      <c r="CJ50" s="112"/>
      <c r="CK50" s="77"/>
      <c r="CL50" s="14"/>
      <c r="CM50" s="112"/>
      <c r="CU50" s="173" t="str">
        <f t="shared" si="63"/>
        <v/>
      </c>
    </row>
    <row r="51" spans="2:99" ht="10.5" customHeight="1">
      <c r="B51" s="41"/>
      <c r="C51" s="42"/>
      <c r="D51" s="42"/>
      <c r="E51" s="197"/>
      <c r="F51" s="42"/>
      <c r="G51" s="43"/>
      <c r="H51" s="197"/>
      <c r="I51" s="42"/>
      <c r="J51" s="43"/>
      <c r="K51" s="197"/>
      <c r="L51" s="42"/>
      <c r="M51" s="43"/>
      <c r="N51" s="197"/>
      <c r="O51" s="42"/>
      <c r="P51" s="43"/>
      <c r="Q51" s="197"/>
      <c r="R51" s="42"/>
      <c r="S51" s="43"/>
      <c r="T51" s="197"/>
      <c r="U51" s="42"/>
      <c r="V51" s="43"/>
      <c r="W51" s="197"/>
      <c r="X51" s="42"/>
      <c r="Y51" s="43"/>
      <c r="Z51" s="197"/>
      <c r="AA51" s="42"/>
      <c r="AB51" s="43"/>
      <c r="AC51" s="197"/>
      <c r="AD51" s="42"/>
      <c r="AE51" s="43"/>
      <c r="AF51" s="197"/>
      <c r="AG51" s="42"/>
      <c r="AH51" s="43"/>
      <c r="AI51" s="120"/>
      <c r="AJ51" s="42"/>
      <c r="AK51" s="43"/>
      <c r="AL51" s="120"/>
      <c r="AM51" s="42"/>
      <c r="AN51" s="43"/>
      <c r="AO51" s="120"/>
      <c r="AP51" s="42"/>
      <c r="AQ51" s="43"/>
      <c r="AR51" s="120"/>
      <c r="AS51" s="42"/>
      <c r="AT51" s="43"/>
      <c r="AU51" s="120"/>
      <c r="AV51" s="42"/>
      <c r="AW51" s="43"/>
      <c r="AX51" s="36" t="str">
        <f t="shared" si="43"/>
        <v/>
      </c>
      <c r="AY51" s="14" t="str">
        <f t="shared" si="44"/>
        <v/>
      </c>
      <c r="AZ51" s="37">
        <f t="shared" si="45"/>
        <v>0</v>
      </c>
      <c r="BA51" s="14">
        <f t="shared" si="46"/>
        <v>0</v>
      </c>
      <c r="BB51" s="14">
        <f t="shared" si="47"/>
        <v>0</v>
      </c>
      <c r="BC51" s="14">
        <f t="shared" si="48"/>
        <v>0</v>
      </c>
      <c r="BD51" s="14">
        <f t="shared" si="49"/>
        <v>0</v>
      </c>
      <c r="BE51" s="14">
        <f t="shared" si="50"/>
        <v>0</v>
      </c>
      <c r="BF51" s="14">
        <f t="shared" si="51"/>
        <v>0</v>
      </c>
      <c r="BG51" s="39">
        <f t="shared" si="52"/>
        <v>0</v>
      </c>
      <c r="BH51" s="14">
        <f t="shared" si="53"/>
        <v>0</v>
      </c>
      <c r="BI51" s="14">
        <f t="shared" si="54"/>
        <v>0</v>
      </c>
      <c r="BJ51" s="14">
        <f t="shared" si="55"/>
        <v>0</v>
      </c>
      <c r="BK51" s="14">
        <f t="shared" si="56"/>
        <v>0</v>
      </c>
      <c r="BL51" s="14">
        <f t="shared" si="57"/>
        <v>0</v>
      </c>
      <c r="BM51" s="14">
        <f t="shared" si="58"/>
        <v>0</v>
      </c>
      <c r="BN51" s="13">
        <f t="shared" si="59"/>
        <v>0</v>
      </c>
      <c r="BP51" s="38">
        <f t="shared" si="60"/>
        <v>0</v>
      </c>
      <c r="BQ51" s="38">
        <f t="shared" si="61"/>
        <v>0</v>
      </c>
      <c r="BR51" s="96"/>
      <c r="BX51" s="112"/>
      <c r="BY51" s="77"/>
      <c r="CA51" s="112"/>
      <c r="CB51" s="77"/>
      <c r="CD51" s="112"/>
      <c r="CE51" s="76"/>
      <c r="CF51" s="14"/>
      <c r="CG51" s="113"/>
      <c r="CH51" s="77"/>
      <c r="CI51" s="13"/>
      <c r="CJ51" s="112"/>
      <c r="CK51" s="77"/>
      <c r="CL51" s="14"/>
      <c r="CM51" s="112"/>
      <c r="CU51" s="173" t="str">
        <f t="shared" si="63"/>
        <v/>
      </c>
    </row>
    <row r="52" spans="2:99" ht="10.5" customHeight="1">
      <c r="B52" s="102" t="s">
        <v>55</v>
      </c>
      <c r="C52" s="101">
        <f>SUM(D34+D36+D38+D40+D42+D44+D46+D48+D50)</f>
        <v>0</v>
      </c>
      <c r="E52" s="44"/>
      <c r="F52" s="34"/>
      <c r="G52" s="34"/>
      <c r="H52" s="44"/>
      <c r="I52" s="34"/>
      <c r="J52" s="34"/>
      <c r="K52" s="44"/>
      <c r="L52" s="34"/>
      <c r="M52" s="34"/>
      <c r="N52" s="44"/>
      <c r="O52" s="34"/>
      <c r="P52" s="34"/>
      <c r="Q52" s="44"/>
      <c r="R52" s="34"/>
      <c r="S52" s="34"/>
      <c r="T52" s="44"/>
      <c r="U52" s="34"/>
      <c r="V52" s="34"/>
      <c r="W52" s="44"/>
      <c r="X52" s="34"/>
      <c r="Y52" s="34"/>
      <c r="Z52" s="44"/>
      <c r="AA52" s="34"/>
      <c r="AB52" s="34"/>
      <c r="AC52" s="44"/>
      <c r="AD52" s="34"/>
      <c r="AE52" s="34"/>
      <c r="AF52" s="44"/>
      <c r="AG52" s="34"/>
      <c r="AH52" s="34"/>
      <c r="AI52" s="44"/>
      <c r="AJ52" s="34"/>
      <c r="AK52" s="34"/>
      <c r="AL52" s="44"/>
      <c r="AM52" s="34"/>
      <c r="AN52" s="34"/>
      <c r="AO52" s="44"/>
      <c r="AP52" s="34"/>
      <c r="AQ52" s="34"/>
      <c r="AR52" s="44"/>
      <c r="AS52" s="34"/>
      <c r="AT52" s="34"/>
      <c r="AU52" s="44"/>
      <c r="AV52" s="34"/>
      <c r="AW52" s="34"/>
      <c r="AY52" s="45"/>
      <c r="AZ52" s="45">
        <f>SUM(AZ34:AZ51)+SUM(AZ54:AZ59)</f>
        <v>0</v>
      </c>
      <c r="BA52" s="45">
        <f t="shared" ref="BA52:BO52" si="65">SUM(BA34:BA51)+SUM(BA54:BA59)</f>
        <v>0</v>
      </c>
      <c r="BB52" s="45">
        <f t="shared" si="65"/>
        <v>0</v>
      </c>
      <c r="BC52" s="45">
        <f t="shared" si="65"/>
        <v>0</v>
      </c>
      <c r="BD52" s="45">
        <f t="shared" si="65"/>
        <v>0</v>
      </c>
      <c r="BE52" s="45">
        <f t="shared" si="65"/>
        <v>0</v>
      </c>
      <c r="BF52" s="45">
        <f t="shared" si="65"/>
        <v>0</v>
      </c>
      <c r="BG52" s="64">
        <f t="shared" si="65"/>
        <v>0</v>
      </c>
      <c r="BH52" s="45">
        <f t="shared" si="65"/>
        <v>0</v>
      </c>
      <c r="BI52" s="45">
        <f t="shared" si="65"/>
        <v>0</v>
      </c>
      <c r="BJ52" s="45">
        <f t="shared" si="65"/>
        <v>0</v>
      </c>
      <c r="BK52" s="45">
        <f>SUM(BK34:BK51)+SUM(BK54:BK59)</f>
        <v>0</v>
      </c>
      <c r="BL52" s="45">
        <f>SUM(BL34:BL51)+SUM(BL54:BL59)</f>
        <v>0</v>
      </c>
      <c r="BM52" s="45">
        <f>SUM(BM34:BM51)+SUM(BM54:BM59)</f>
        <v>0</v>
      </c>
      <c r="BN52" s="45">
        <f>SUM(BN34:BN51)+SUM(BN54:BN59)</f>
        <v>0</v>
      </c>
      <c r="BO52" s="45">
        <f t="shared" si="65"/>
        <v>0</v>
      </c>
      <c r="BP52" s="45">
        <f>SUM(BP34:BP51)+SUM(BP54:BP59)</f>
        <v>0</v>
      </c>
      <c r="BQ52" s="47">
        <f t="shared" si="61"/>
        <v>0</v>
      </c>
      <c r="BR52" s="96"/>
      <c r="BX52" s="112"/>
      <c r="BY52" s="77"/>
      <c r="CA52" s="112"/>
      <c r="CB52" s="77"/>
      <c r="CD52" s="112"/>
      <c r="CE52" s="76"/>
      <c r="CF52" s="14"/>
      <c r="CG52" s="113"/>
      <c r="CH52" s="77"/>
      <c r="CI52" s="13"/>
      <c r="CJ52" s="112"/>
      <c r="CK52" s="77"/>
      <c r="CL52" s="14"/>
      <c r="CM52" s="112"/>
      <c r="CU52" s="174"/>
    </row>
    <row r="53" spans="2:99" ht="10.5" customHeight="1">
      <c r="B53" s="48" t="s">
        <v>39</v>
      </c>
      <c r="E53" s="49" t="s">
        <v>16</v>
      </c>
      <c r="F53" s="50" t="s">
        <v>2</v>
      </c>
      <c r="G53" s="50" t="s">
        <v>32</v>
      </c>
      <c r="H53" s="49" t="s">
        <v>16</v>
      </c>
      <c r="I53" s="50" t="s">
        <v>2</v>
      </c>
      <c r="J53" s="50" t="s">
        <v>32</v>
      </c>
      <c r="K53" s="49" t="s">
        <v>16</v>
      </c>
      <c r="L53" s="50" t="s">
        <v>2</v>
      </c>
      <c r="M53" s="50" t="s">
        <v>32</v>
      </c>
      <c r="N53" s="49" t="s">
        <v>16</v>
      </c>
      <c r="O53" s="50" t="s">
        <v>2</v>
      </c>
      <c r="P53" s="50" t="s">
        <v>32</v>
      </c>
      <c r="Q53" s="49" t="s">
        <v>16</v>
      </c>
      <c r="R53" s="50" t="s">
        <v>2</v>
      </c>
      <c r="S53" s="50" t="s">
        <v>32</v>
      </c>
      <c r="T53" s="49" t="s">
        <v>16</v>
      </c>
      <c r="U53" s="50" t="s">
        <v>2</v>
      </c>
      <c r="V53" s="50" t="s">
        <v>32</v>
      </c>
      <c r="W53" s="49" t="s">
        <v>16</v>
      </c>
      <c r="X53" s="50" t="s">
        <v>2</v>
      </c>
      <c r="Y53" s="50" t="s">
        <v>32</v>
      </c>
      <c r="Z53" s="49" t="s">
        <v>16</v>
      </c>
      <c r="AA53" s="50" t="s">
        <v>2</v>
      </c>
      <c r="AB53" s="50" t="s">
        <v>32</v>
      </c>
      <c r="AC53" s="49" t="s">
        <v>16</v>
      </c>
      <c r="AD53" s="50" t="s">
        <v>2</v>
      </c>
      <c r="AE53" s="50" t="s">
        <v>32</v>
      </c>
      <c r="AF53" s="49" t="s">
        <v>16</v>
      </c>
      <c r="AG53" s="50" t="s">
        <v>2</v>
      </c>
      <c r="AH53" s="50" t="s">
        <v>32</v>
      </c>
      <c r="AI53" s="49" t="s">
        <v>16</v>
      </c>
      <c r="AJ53" s="50" t="s">
        <v>2</v>
      </c>
      <c r="AK53" s="50" t="s">
        <v>32</v>
      </c>
      <c r="AL53" s="49" t="s">
        <v>16</v>
      </c>
      <c r="AM53" s="50" t="s">
        <v>2</v>
      </c>
      <c r="AN53" s="50" t="s">
        <v>32</v>
      </c>
      <c r="AO53" s="49" t="s">
        <v>16</v>
      </c>
      <c r="AP53" s="50" t="s">
        <v>2</v>
      </c>
      <c r="AQ53" s="50" t="s">
        <v>32</v>
      </c>
      <c r="AR53" s="49" t="s">
        <v>16</v>
      </c>
      <c r="AS53" s="50" t="s">
        <v>2</v>
      </c>
      <c r="AT53" s="50" t="s">
        <v>32</v>
      </c>
      <c r="AU53" s="49" t="s">
        <v>16</v>
      </c>
      <c r="AV53" s="50" t="s">
        <v>2</v>
      </c>
      <c r="AW53" s="50" t="s">
        <v>32</v>
      </c>
      <c r="BG53" s="13">
        <f>COUNTIF(E53:AW53,"w")+COUNTIF(E53:AW53,"iw")</f>
        <v>0</v>
      </c>
      <c r="BQ53" s="38"/>
      <c r="BR53" s="96"/>
      <c r="BX53" s="112"/>
      <c r="BY53" s="77"/>
      <c r="CA53" s="112"/>
      <c r="CB53" s="77"/>
      <c r="CD53" s="112"/>
      <c r="CE53" s="76"/>
      <c r="CF53" s="14"/>
      <c r="CG53" s="113"/>
      <c r="CH53" s="77"/>
      <c r="CI53" s="13"/>
      <c r="CJ53" s="112"/>
      <c r="CK53" s="77"/>
      <c r="CL53" s="14"/>
      <c r="CM53" s="112"/>
      <c r="CU53" s="174"/>
    </row>
    <row r="54" spans="2:99" ht="9.75" customHeight="1">
      <c r="B54" s="135"/>
      <c r="C54" s="51"/>
      <c r="D54" s="51"/>
      <c r="E54" s="40"/>
      <c r="F54" s="34"/>
      <c r="G54" s="35"/>
      <c r="H54" s="40"/>
      <c r="I54" s="34"/>
      <c r="J54" s="35"/>
      <c r="K54" s="40"/>
      <c r="L54" s="34"/>
      <c r="M54" s="35"/>
      <c r="N54" s="40"/>
      <c r="O54" s="34"/>
      <c r="P54" s="35"/>
      <c r="Q54" s="40"/>
      <c r="R54" s="34"/>
      <c r="S54" s="35"/>
      <c r="T54" s="40"/>
      <c r="U54" s="34"/>
      <c r="V54" s="35"/>
      <c r="W54" s="40"/>
      <c r="X54" s="34"/>
      <c r="Y54" s="35"/>
      <c r="Z54" s="40"/>
      <c r="AA54" s="34"/>
      <c r="AB54" s="35"/>
      <c r="AC54" s="40"/>
      <c r="AD54" s="34"/>
      <c r="AE54" s="35"/>
      <c r="AF54" s="40"/>
      <c r="AG54" s="34"/>
      <c r="AH54" s="35"/>
      <c r="AI54" s="119"/>
      <c r="AJ54" s="34"/>
      <c r="AK54" s="35"/>
      <c r="AL54" s="119"/>
      <c r="AM54" s="34"/>
      <c r="AN54" s="35"/>
      <c r="AO54" s="119"/>
      <c r="AP54" s="34"/>
      <c r="AQ54" s="35"/>
      <c r="AR54" s="119"/>
      <c r="AS54" s="34"/>
      <c r="AT54" s="35"/>
      <c r="AU54" s="119"/>
      <c r="AV54" s="34"/>
      <c r="AW54" s="35"/>
      <c r="AX54" s="65" t="str">
        <f t="shared" ref="AX54:AX59" si="66">IF(B54="","",B54)</f>
        <v/>
      </c>
      <c r="AY54" s="14" t="str">
        <f t="shared" ref="AY54:AY59" si="67">IF(ISTEXT(B54),1,"")</f>
        <v/>
      </c>
      <c r="AZ54" s="37">
        <f t="shared" ref="AZ54:AZ59" si="68">COUNTIF(E54:AW54,"*")-COUNTIF(E54:AW54,"bb")-COUNTIF(E54:AW54,"ibb")-COUNTIF(E54:AW54,"hbp")-COUNTIF(E54:AW54,"cs")-COUNTIF(E54:AW54,"po")-COUNTIF(E54:AW54,"sf*")-COUNTIF(E54:AW54,"sac*")-COUNTIF(E54:AW54,"ob")-COUNTIF(E54:AW54,"sb")</f>
        <v>0</v>
      </c>
      <c r="BA54" s="14">
        <f t="shared" ref="BA54:BA59" si="69">COUNT(F54,I54,L54,O54,R54,U54,X54,AA54,AD54,AG54,AJ54,AM54,AP54,AS54, AV54)</f>
        <v>0</v>
      </c>
      <c r="BB54" s="38">
        <f t="shared" ref="BB54:BB59" si="70">COUNTIF(E54:AW54,"1B")+COUNTIF(E54:AW54,"2B")+COUNTIF(E54:AW54,"3B")+COUNTIF(E54:AW54,"hr")+COUNTIF(E54:AW54,"1bsb")</f>
        <v>0</v>
      </c>
      <c r="BC54" s="14">
        <f t="shared" ref="BC54:BC59" si="71">SUM(G54,J54,M54,P54,S54,V54,Y54,AB54,AE54,AH54,AK54,AN54, AQ54, AT54, AW54)</f>
        <v>0</v>
      </c>
      <c r="BD54" s="14">
        <f t="shared" ref="BD54:BD59" si="72">COUNTIF(E54:AW54,"2B")+COUNTIF(E54:AW54,"2Bsb")</f>
        <v>0</v>
      </c>
      <c r="BE54" s="14">
        <f t="shared" ref="BE54:BE59" si="73">COUNTIF(E54:AW54,"3B")</f>
        <v>0</v>
      </c>
      <c r="BF54" s="14">
        <f t="shared" ref="BF54:BF59" si="74">COUNTIF(E54:AW54,"hr")</f>
        <v>0</v>
      </c>
      <c r="BG54" s="39">
        <f t="shared" ref="BG54:BG59" si="75">COUNTIF(E54:AW54,"*bb*")</f>
        <v>0</v>
      </c>
      <c r="BH54" s="14">
        <f t="shared" ref="BH54:BH59" si="76">COUNTIF(E54:AW54,"k")</f>
        <v>0</v>
      </c>
      <c r="BI54" s="14">
        <f t="shared" ref="BI54:BI59" si="77">COUNTIF(E54:AW54,"*sb*")</f>
        <v>0</v>
      </c>
      <c r="BJ54" s="14">
        <f t="shared" ref="BJ54:BJ59" si="78">COUNTIF(E54:AW54,"CS")</f>
        <v>0</v>
      </c>
      <c r="BK54" s="14">
        <f t="shared" ref="BK54:BK59" si="79">COUNTIF(E54:AW54,"hbp")</f>
        <v>0</v>
      </c>
      <c r="BL54" s="14">
        <f t="shared" ref="BL54:BL59" si="80">COUNTIF(E54:AW54,"*sf*")</f>
        <v>0</v>
      </c>
      <c r="BM54" s="14">
        <f t="shared" ref="BM54:BM59" si="81">COUNTIF(E54:AW54,"sac*")</f>
        <v>0</v>
      </c>
      <c r="BN54" s="13">
        <f t="shared" ref="BN54:BN59" si="82">COUNTIF(E54:AW54,"*dp*")-COUNTIF(E54:AW54,"xdp*")</f>
        <v>0</v>
      </c>
      <c r="BP54" s="14">
        <f t="shared" ref="BP54:BP59" si="83">AZ54+BL54+BK54+BG54</f>
        <v>0</v>
      </c>
      <c r="BQ54" s="38">
        <f t="shared" ref="BQ54:BQ59" si="84">BF54*4+BE54*3+BD54*2+(BB54-SUM(BD54:BF54))</f>
        <v>0</v>
      </c>
      <c r="BR54" s="96"/>
      <c r="CU54" s="173" t="str">
        <f>IF(BF54&gt;1,CONCATENATE(B54,BF54),IF(BF54&gt;0,B54,""))</f>
        <v/>
      </c>
    </row>
    <row r="55" spans="2:99" ht="9.75" customHeight="1">
      <c r="B55" s="136"/>
      <c r="C55" s="52"/>
      <c r="D55" s="52"/>
      <c r="E55" s="197"/>
      <c r="F55" s="42"/>
      <c r="G55" s="43"/>
      <c r="H55" s="197"/>
      <c r="I55" s="42"/>
      <c r="J55" s="43"/>
      <c r="K55" s="197"/>
      <c r="L55" s="42"/>
      <c r="M55" s="43"/>
      <c r="N55" s="197"/>
      <c r="O55" s="42"/>
      <c r="P55" s="43"/>
      <c r="Q55" s="197"/>
      <c r="R55" s="42"/>
      <c r="S55" s="43"/>
      <c r="T55" s="197"/>
      <c r="U55" s="42"/>
      <c r="V55" s="43"/>
      <c r="W55" s="197"/>
      <c r="X55" s="42"/>
      <c r="Y55" s="43"/>
      <c r="Z55" s="197"/>
      <c r="AA55" s="42"/>
      <c r="AB55" s="43"/>
      <c r="AC55" s="197"/>
      <c r="AD55" s="42"/>
      <c r="AE55" s="43"/>
      <c r="AF55" s="197"/>
      <c r="AG55" s="42"/>
      <c r="AH55" s="43"/>
      <c r="AI55" s="120"/>
      <c r="AJ55" s="42"/>
      <c r="AK55" s="43"/>
      <c r="AL55" s="120"/>
      <c r="AM55" s="42"/>
      <c r="AN55" s="43"/>
      <c r="AO55" s="120"/>
      <c r="AP55" s="42"/>
      <c r="AQ55" s="43"/>
      <c r="AR55" s="120"/>
      <c r="AS55" s="42"/>
      <c r="AT55" s="43"/>
      <c r="AU55" s="120"/>
      <c r="AV55" s="42"/>
      <c r="AW55" s="43"/>
      <c r="AX55" s="65" t="str">
        <f t="shared" si="66"/>
        <v/>
      </c>
      <c r="AY55" s="14" t="str">
        <f t="shared" si="67"/>
        <v/>
      </c>
      <c r="AZ55" s="37">
        <f t="shared" si="68"/>
        <v>0</v>
      </c>
      <c r="BA55" s="14">
        <f t="shared" si="69"/>
        <v>0</v>
      </c>
      <c r="BB55" s="38">
        <f t="shared" si="70"/>
        <v>0</v>
      </c>
      <c r="BC55" s="14">
        <f t="shared" si="71"/>
        <v>0</v>
      </c>
      <c r="BD55" s="14">
        <f t="shared" si="72"/>
        <v>0</v>
      </c>
      <c r="BE55" s="14">
        <f t="shared" si="73"/>
        <v>0</v>
      </c>
      <c r="BF55" s="14">
        <f t="shared" si="74"/>
        <v>0</v>
      </c>
      <c r="BG55" s="39">
        <f t="shared" si="75"/>
        <v>0</v>
      </c>
      <c r="BH55" s="14">
        <f t="shared" si="76"/>
        <v>0</v>
      </c>
      <c r="BI55" s="14">
        <f t="shared" si="77"/>
        <v>0</v>
      </c>
      <c r="BJ55" s="14">
        <f t="shared" si="78"/>
        <v>0</v>
      </c>
      <c r="BK55" s="14">
        <f t="shared" si="79"/>
        <v>0</v>
      </c>
      <c r="BL55" s="14">
        <f t="shared" si="80"/>
        <v>0</v>
      </c>
      <c r="BM55" s="14">
        <f t="shared" si="81"/>
        <v>0</v>
      </c>
      <c r="BN55" s="13">
        <f t="shared" si="82"/>
        <v>0</v>
      </c>
      <c r="BP55" s="14">
        <f t="shared" si="83"/>
        <v>0</v>
      </c>
      <c r="BQ55" s="38">
        <f t="shared" si="84"/>
        <v>0</v>
      </c>
      <c r="BR55" s="96"/>
      <c r="CU55" s="173" t="str">
        <f t="shared" ref="CU55:CU59" si="85">IF(BF55&gt;1,CONCATENATE(B55,BF55),IF(BF55&gt;0,B55,""))</f>
        <v/>
      </c>
    </row>
    <row r="56" spans="2:99" ht="9.75" customHeight="1">
      <c r="B56" s="135"/>
      <c r="C56" s="53"/>
      <c r="D56" s="54"/>
      <c r="E56" s="198"/>
      <c r="G56" s="55"/>
      <c r="H56" s="198"/>
      <c r="J56" s="55"/>
      <c r="K56" s="198"/>
      <c r="M56" s="55"/>
      <c r="N56" s="198"/>
      <c r="P56" s="55"/>
      <c r="Q56" s="198"/>
      <c r="S56" s="55"/>
      <c r="T56" s="198"/>
      <c r="V56" s="55"/>
      <c r="W56" s="198"/>
      <c r="Y56" s="55"/>
      <c r="Z56" s="198"/>
      <c r="AB56" s="55"/>
      <c r="AC56" s="198"/>
      <c r="AE56" s="55"/>
      <c r="AF56" s="198"/>
      <c r="AH56" s="55"/>
      <c r="AI56" s="121"/>
      <c r="AK56" s="55"/>
      <c r="AL56" s="121"/>
      <c r="AN56" s="55"/>
      <c r="AO56" s="121"/>
      <c r="AQ56" s="55"/>
      <c r="AR56" s="121"/>
      <c r="AT56" s="55"/>
      <c r="AU56" s="121"/>
      <c r="AW56" s="55"/>
      <c r="AX56" s="65" t="str">
        <f t="shared" si="66"/>
        <v/>
      </c>
      <c r="AY56" s="14" t="str">
        <f t="shared" si="67"/>
        <v/>
      </c>
      <c r="AZ56" s="37">
        <f t="shared" si="68"/>
        <v>0</v>
      </c>
      <c r="BA56" s="14">
        <f t="shared" si="69"/>
        <v>0</v>
      </c>
      <c r="BB56" s="38">
        <f t="shared" si="70"/>
        <v>0</v>
      </c>
      <c r="BC56" s="14">
        <f t="shared" si="71"/>
        <v>0</v>
      </c>
      <c r="BD56" s="14">
        <f t="shared" si="72"/>
        <v>0</v>
      </c>
      <c r="BE56" s="14">
        <f t="shared" si="73"/>
        <v>0</v>
      </c>
      <c r="BF56" s="14">
        <f t="shared" si="74"/>
        <v>0</v>
      </c>
      <c r="BG56" s="39">
        <f t="shared" si="75"/>
        <v>0</v>
      </c>
      <c r="BH56" s="14">
        <f t="shared" si="76"/>
        <v>0</v>
      </c>
      <c r="BI56" s="14">
        <f t="shared" si="77"/>
        <v>0</v>
      </c>
      <c r="BJ56" s="14">
        <f t="shared" si="78"/>
        <v>0</v>
      </c>
      <c r="BK56" s="14">
        <f t="shared" si="79"/>
        <v>0</v>
      </c>
      <c r="BL56" s="14">
        <f t="shared" si="80"/>
        <v>0</v>
      </c>
      <c r="BM56" s="14">
        <f t="shared" si="81"/>
        <v>0</v>
      </c>
      <c r="BN56" s="13">
        <f t="shared" si="82"/>
        <v>0</v>
      </c>
      <c r="BP56" s="14">
        <f t="shared" si="83"/>
        <v>0</v>
      </c>
      <c r="BQ56" s="38">
        <f t="shared" si="84"/>
        <v>0</v>
      </c>
      <c r="BR56" s="96"/>
      <c r="CU56" s="173" t="str">
        <f t="shared" si="85"/>
        <v/>
      </c>
    </row>
    <row r="57" spans="2:99" ht="9.75" customHeight="1">
      <c r="B57" s="136"/>
      <c r="C57" s="56"/>
      <c r="D57" s="54"/>
      <c r="E57" s="198"/>
      <c r="G57" s="55"/>
      <c r="H57" s="198"/>
      <c r="J57" s="55"/>
      <c r="K57" s="198"/>
      <c r="M57" s="55"/>
      <c r="N57" s="198"/>
      <c r="P57" s="55"/>
      <c r="Q57" s="198"/>
      <c r="S57" s="55"/>
      <c r="T57" s="198"/>
      <c r="V57" s="55"/>
      <c r="W57" s="198"/>
      <c r="Y57" s="55"/>
      <c r="Z57" s="198"/>
      <c r="AB57" s="55"/>
      <c r="AC57" s="198"/>
      <c r="AE57" s="55"/>
      <c r="AF57" s="198"/>
      <c r="AH57" s="55"/>
      <c r="AI57" s="121"/>
      <c r="AK57" s="55"/>
      <c r="AL57" s="121"/>
      <c r="AN57" s="55"/>
      <c r="AO57" s="121"/>
      <c r="AQ57" s="55"/>
      <c r="AR57" s="121"/>
      <c r="AT57" s="55"/>
      <c r="AU57" s="121"/>
      <c r="AW57" s="55"/>
      <c r="AX57" s="65" t="str">
        <f t="shared" si="66"/>
        <v/>
      </c>
      <c r="AY57" s="14" t="str">
        <f t="shared" si="67"/>
        <v/>
      </c>
      <c r="AZ57" s="37">
        <f t="shared" si="68"/>
        <v>0</v>
      </c>
      <c r="BA57" s="14">
        <f t="shared" si="69"/>
        <v>0</v>
      </c>
      <c r="BB57" s="38">
        <f t="shared" si="70"/>
        <v>0</v>
      </c>
      <c r="BC57" s="14">
        <f t="shared" si="71"/>
        <v>0</v>
      </c>
      <c r="BD57" s="14">
        <f t="shared" si="72"/>
        <v>0</v>
      </c>
      <c r="BE57" s="14">
        <f t="shared" si="73"/>
        <v>0</v>
      </c>
      <c r="BF57" s="14">
        <f t="shared" si="74"/>
        <v>0</v>
      </c>
      <c r="BG57" s="39">
        <f t="shared" si="75"/>
        <v>0</v>
      </c>
      <c r="BH57" s="14">
        <f t="shared" si="76"/>
        <v>0</v>
      </c>
      <c r="BI57" s="14">
        <f t="shared" si="77"/>
        <v>0</v>
      </c>
      <c r="BJ57" s="14">
        <f t="shared" si="78"/>
        <v>0</v>
      </c>
      <c r="BK57" s="14">
        <f t="shared" si="79"/>
        <v>0</v>
      </c>
      <c r="BL57" s="14">
        <f t="shared" si="80"/>
        <v>0</v>
      </c>
      <c r="BM57" s="14">
        <f t="shared" si="81"/>
        <v>0</v>
      </c>
      <c r="BN57" s="13">
        <f t="shared" si="82"/>
        <v>0</v>
      </c>
      <c r="BP57" s="14">
        <f t="shared" si="83"/>
        <v>0</v>
      </c>
      <c r="BQ57" s="38">
        <f t="shared" si="84"/>
        <v>0</v>
      </c>
      <c r="BR57" s="96" t="str">
        <f>IF(C57="","",RIGHT(C57,1)*1)</f>
        <v/>
      </c>
      <c r="CU57" s="173" t="str">
        <f t="shared" si="85"/>
        <v/>
      </c>
    </row>
    <row r="58" spans="2:99" ht="9.75" customHeight="1">
      <c r="B58" s="135"/>
      <c r="C58" s="51"/>
      <c r="D58" s="51"/>
      <c r="E58" s="40"/>
      <c r="F58" s="34"/>
      <c r="G58" s="35"/>
      <c r="H58" s="40"/>
      <c r="I58" s="34"/>
      <c r="J58" s="35"/>
      <c r="K58" s="40"/>
      <c r="L58" s="34"/>
      <c r="M58" s="35"/>
      <c r="N58" s="40"/>
      <c r="O58" s="34"/>
      <c r="P58" s="35"/>
      <c r="Q58" s="40"/>
      <c r="R58" s="34"/>
      <c r="S58" s="35"/>
      <c r="T58" s="40"/>
      <c r="U58" s="34"/>
      <c r="V58" s="35"/>
      <c r="W58" s="40"/>
      <c r="X58" s="34"/>
      <c r="Y58" s="35"/>
      <c r="Z58" s="40"/>
      <c r="AA58" s="34"/>
      <c r="AB58" s="35"/>
      <c r="AC58" s="40"/>
      <c r="AD58" s="34"/>
      <c r="AE58" s="35"/>
      <c r="AF58" s="40"/>
      <c r="AG58" s="34"/>
      <c r="AH58" s="35"/>
      <c r="AI58" s="119"/>
      <c r="AJ58" s="34"/>
      <c r="AK58" s="35"/>
      <c r="AL58" s="119"/>
      <c r="AM58" s="34"/>
      <c r="AN58" s="35"/>
      <c r="AO58" s="119"/>
      <c r="AP58" s="34"/>
      <c r="AQ58" s="35"/>
      <c r="AR58" s="119"/>
      <c r="AS58" s="34"/>
      <c r="AT58" s="35"/>
      <c r="AU58" s="119"/>
      <c r="AV58" s="34"/>
      <c r="AW58" s="35"/>
      <c r="AX58" s="65" t="str">
        <f t="shared" si="66"/>
        <v/>
      </c>
      <c r="AY58" s="14" t="str">
        <f t="shared" si="67"/>
        <v/>
      </c>
      <c r="AZ58" s="37">
        <f t="shared" si="68"/>
        <v>0</v>
      </c>
      <c r="BA58" s="14">
        <f t="shared" si="69"/>
        <v>0</v>
      </c>
      <c r="BB58" s="38">
        <f t="shared" si="70"/>
        <v>0</v>
      </c>
      <c r="BC58" s="14">
        <f t="shared" si="71"/>
        <v>0</v>
      </c>
      <c r="BD58" s="14">
        <f t="shared" si="72"/>
        <v>0</v>
      </c>
      <c r="BE58" s="14">
        <f t="shared" si="73"/>
        <v>0</v>
      </c>
      <c r="BF58" s="14">
        <f t="shared" si="74"/>
        <v>0</v>
      </c>
      <c r="BG58" s="39">
        <f t="shared" si="75"/>
        <v>0</v>
      </c>
      <c r="BH58" s="14">
        <f t="shared" si="76"/>
        <v>0</v>
      </c>
      <c r="BI58" s="14">
        <f t="shared" si="77"/>
        <v>0</v>
      </c>
      <c r="BJ58" s="14">
        <f t="shared" si="78"/>
        <v>0</v>
      </c>
      <c r="BK58" s="14">
        <f t="shared" si="79"/>
        <v>0</v>
      </c>
      <c r="BL58" s="14">
        <f t="shared" si="80"/>
        <v>0</v>
      </c>
      <c r="BM58" s="14">
        <f t="shared" si="81"/>
        <v>0</v>
      </c>
      <c r="BN58" s="13">
        <f t="shared" si="82"/>
        <v>0</v>
      </c>
      <c r="BP58" s="14">
        <f t="shared" si="83"/>
        <v>0</v>
      </c>
      <c r="BQ58" s="38">
        <f t="shared" si="84"/>
        <v>0</v>
      </c>
      <c r="BR58" s="96" t="str">
        <f>IF(C58="","",RIGHT(C58,1)*1)</f>
        <v/>
      </c>
      <c r="CU58" s="173" t="str">
        <f t="shared" si="85"/>
        <v/>
      </c>
    </row>
    <row r="59" spans="2:99" ht="9.75" customHeight="1">
      <c r="B59" s="136"/>
      <c r="C59" s="52"/>
      <c r="D59" s="52"/>
      <c r="E59" s="197"/>
      <c r="F59" s="42"/>
      <c r="G59" s="43"/>
      <c r="H59" s="197"/>
      <c r="I59" s="42"/>
      <c r="J59" s="43"/>
      <c r="K59" s="197"/>
      <c r="L59" s="42"/>
      <c r="M59" s="43"/>
      <c r="N59" s="197"/>
      <c r="O59" s="42"/>
      <c r="P59" s="43"/>
      <c r="Q59" s="197"/>
      <c r="R59" s="42"/>
      <c r="S59" s="43"/>
      <c r="T59" s="197"/>
      <c r="U59" s="42"/>
      <c r="V59" s="43"/>
      <c r="W59" s="197"/>
      <c r="X59" s="42"/>
      <c r="Y59" s="43"/>
      <c r="Z59" s="197"/>
      <c r="AA59" s="42"/>
      <c r="AB59" s="43"/>
      <c r="AC59" s="197"/>
      <c r="AD59" s="42"/>
      <c r="AE59" s="43"/>
      <c r="AF59" s="197"/>
      <c r="AG59" s="42"/>
      <c r="AH59" s="43"/>
      <c r="AI59" s="120"/>
      <c r="AJ59" s="42"/>
      <c r="AK59" s="43"/>
      <c r="AL59" s="120"/>
      <c r="AM59" s="42"/>
      <c r="AN59" s="43"/>
      <c r="AO59" s="120"/>
      <c r="AP59" s="42"/>
      <c r="AQ59" s="43"/>
      <c r="AR59" s="120"/>
      <c r="AS59" s="42"/>
      <c r="AT59" s="43"/>
      <c r="AU59" s="120"/>
      <c r="AV59" s="42"/>
      <c r="AW59" s="43"/>
      <c r="AX59" s="65" t="str">
        <f t="shared" si="66"/>
        <v/>
      </c>
      <c r="AY59" s="14" t="str">
        <f t="shared" si="67"/>
        <v/>
      </c>
      <c r="AZ59" s="37">
        <f t="shared" si="68"/>
        <v>0</v>
      </c>
      <c r="BA59" s="14">
        <f t="shared" si="69"/>
        <v>0</v>
      </c>
      <c r="BB59" s="38">
        <f t="shared" si="70"/>
        <v>0</v>
      </c>
      <c r="BC59" s="14">
        <f t="shared" si="71"/>
        <v>0</v>
      </c>
      <c r="BD59" s="14">
        <f t="shared" si="72"/>
        <v>0</v>
      </c>
      <c r="BE59" s="14">
        <f t="shared" si="73"/>
        <v>0</v>
      </c>
      <c r="BF59" s="14">
        <f t="shared" si="74"/>
        <v>0</v>
      </c>
      <c r="BG59" s="39">
        <f t="shared" si="75"/>
        <v>0</v>
      </c>
      <c r="BH59" s="14">
        <f t="shared" si="76"/>
        <v>0</v>
      </c>
      <c r="BI59" s="14">
        <f t="shared" si="77"/>
        <v>0</v>
      </c>
      <c r="BJ59" s="14">
        <f t="shared" si="78"/>
        <v>0</v>
      </c>
      <c r="BK59" s="14">
        <f t="shared" si="79"/>
        <v>0</v>
      </c>
      <c r="BL59" s="14">
        <f t="shared" si="80"/>
        <v>0</v>
      </c>
      <c r="BM59" s="14">
        <f t="shared" si="81"/>
        <v>0</v>
      </c>
      <c r="BN59" s="13">
        <f t="shared" si="82"/>
        <v>0</v>
      </c>
      <c r="BP59" s="14">
        <f t="shared" si="83"/>
        <v>0</v>
      </c>
      <c r="BQ59" s="38">
        <f t="shared" si="84"/>
        <v>0</v>
      </c>
      <c r="BR59" s="96" t="str">
        <f>IF(C59="","",RIGHT(C59,1)*1)</f>
        <v/>
      </c>
      <c r="CU59" s="173" t="str">
        <f t="shared" si="85"/>
        <v/>
      </c>
    </row>
    <row r="60" spans="2:99" ht="10.5" customHeight="1">
      <c r="E60" s="65">
        <f>IF(E33=1,COUNTA(E34:E51,E54:E59))+IF(H33=1,COUNTA(H34:H51,H54:H59)+IF(K33=1,COUNTA(K34:K51,K54:K59),0))</f>
        <v>0</v>
      </c>
      <c r="F60" s="65">
        <f>E31</f>
        <v>0</v>
      </c>
      <c r="G60" s="65">
        <f>IF(E60=0,0,((E60-F60)-3))</f>
        <v>0</v>
      </c>
      <c r="H60" s="65">
        <f>IF(H33=2,COUNTA(H34:H51,H54:H59))+IF(K33=2,COUNTA(K34:K51,K54:K59)+IF(N33=2,COUNTA(N34:N51,N54:N59),0))</f>
        <v>0</v>
      </c>
      <c r="I60" s="65">
        <f>H31</f>
        <v>0</v>
      </c>
      <c r="J60" s="65">
        <f>IF(H60=0,0,((H60-I60)-3))</f>
        <v>0</v>
      </c>
      <c r="K60" s="65">
        <f>IF(K33=3,COUNTA(K34:K51,K54:K59))+IF(N33=3,COUNTA(N34:N51,N54:N59)+IF(Q33=3,COUNTA(Q34:Q51,Q54:Q59),0))</f>
        <v>0</v>
      </c>
      <c r="L60" s="65">
        <f>K31</f>
        <v>0</v>
      </c>
      <c r="M60" s="65">
        <f>IF(K60=0,0,((K60-L60)-3))</f>
        <v>0</v>
      </c>
      <c r="N60" s="65">
        <f>IF(N33=4,COUNTA(N34:N51,N54:N59))+IF(Q33=4,COUNTA(Q34:Q51,Q54:Q59)+IF(T33=4,COUNTA(T34:T51,T54:T59),0))</f>
        <v>0</v>
      </c>
      <c r="O60" s="65">
        <f>N31</f>
        <v>0</v>
      </c>
      <c r="P60" s="65">
        <f>IF(N60=0,0,((N60-O60)-3))</f>
        <v>0</v>
      </c>
      <c r="Q60" s="65">
        <f>IF(Q33=5,COUNTA(Q34:Q51,Q54:Q59))+IF(T33=5,COUNTA(T34:T51,T54:T59)+IF(W33=5,COUNTA(W34:W51,W54:W59),0))</f>
        <v>0</v>
      </c>
      <c r="R60" s="65">
        <f>Q31</f>
        <v>0</v>
      </c>
      <c r="S60" s="65">
        <f>IF(Q60=0,0,((Q60-R60)-3))</f>
        <v>0</v>
      </c>
      <c r="T60" s="65">
        <f>IF(T33=6,COUNTA(T34:T51,T54:T59))+IF(W33=6,COUNTA(W34:W51,W54:W59)+IF(Z33=6,COUNTA(Z34:Z51,Z54:Z59),0))</f>
        <v>0</v>
      </c>
      <c r="U60" s="65">
        <f>T31</f>
        <v>0</v>
      </c>
      <c r="V60" s="65">
        <f>IF(T60=0,0,((T60-U60)-3))</f>
        <v>0</v>
      </c>
      <c r="W60" s="65">
        <f>IF(W33=7,COUNTA(W34:W51,W54:W59))+IF(Z33=7,COUNTA(Z34:Z51,Z54:Z59)+IF(AC33=7,COUNTA(AC34:AC51,AC54:AC59),0))</f>
        <v>0</v>
      </c>
      <c r="X60" s="65">
        <f>W31</f>
        <v>0</v>
      </c>
      <c r="Y60" s="65">
        <f>IF(W60=0,0,((W60-X60)-3))</f>
        <v>0</v>
      </c>
      <c r="Z60" s="65">
        <f>IF(Z33=8,COUNTA(Z34:Z51,Z54:Z59))+IF(AC33=8,COUNTA(AC34:AC51,AC54:AC59)+IF(AF33=8,COUNTA(AF34:AF51,AF54:AF59),0))</f>
        <v>0</v>
      </c>
      <c r="AA60" s="65">
        <f>Z31</f>
        <v>0</v>
      </c>
      <c r="AB60" s="65">
        <f>IF(Z60=0,0,((Z60-AA60)-3))</f>
        <v>0</v>
      </c>
      <c r="AC60" s="65">
        <f>IF(AC33=9,COUNTA(AC34:AC51,AC54:AC59))+IF(AF33=9,COUNTA(AF34:AF51,AF54:AF59)+IF(AI33=9,COUNTA(AI34:AI51,AI54:AI59),0))</f>
        <v>0</v>
      </c>
      <c r="AD60" s="65">
        <f>AC31</f>
        <v>0</v>
      </c>
      <c r="AE60" s="65">
        <f>IF(AC60=0,0,((AC60-AD60)-3))</f>
        <v>0</v>
      </c>
      <c r="AF60" s="65">
        <f>IF(AF33=10,COUNTA(AF34:AF51,AF54:AF59))+IF(AI33=10,COUNTA(AI34:AI51,AI54:AI59)+IF(AL33=10,COUNTA(AL34:AL51,AL54:AL59),0))</f>
        <v>0</v>
      </c>
      <c r="AG60" s="65">
        <f>AF31</f>
        <v>0</v>
      </c>
      <c r="AH60" s="65">
        <f>IF(AF60=0,0,((AF60-AG60)-3))</f>
        <v>0</v>
      </c>
      <c r="AI60" s="65">
        <f>IF(AI33=11,COUNTA(AI34:AI51,AI54:AI59))+IF(AL33=11,COUNTA(AL34:AL51,AL54:AL59)+IF(AO33=11,COUNTA(AO34:AO51,AO54:AO59),0))</f>
        <v>0</v>
      </c>
      <c r="AJ60" s="65">
        <f>AI31</f>
        <v>0</v>
      </c>
      <c r="AK60" s="65">
        <f>IF(AI60=0,0,((AI60-AJ60)-3))</f>
        <v>0</v>
      </c>
      <c r="AL60" s="65">
        <f>IF(AL33=12,COUNTA(AL34:AL51,AL54:AL59))+IF(AO33=12,COUNTA(AO34:AO51,AO54:AO59)+IF(AR33=12,COUNTA(AR34:AR51,AR54:AR59),0))</f>
        <v>0</v>
      </c>
      <c r="AM60" s="65">
        <f>AL31</f>
        <v>0</v>
      </c>
      <c r="AN60" s="65">
        <f>IF(AL60=0,0,((AL60-AM60)-3))</f>
        <v>0</v>
      </c>
      <c r="AO60" s="65">
        <f>IF(AO33=13,COUNTA(AO34:AO51,AO54:AO59))+IF(AR33=13,COUNTA(AR34:AR51,AR54:AR59)+IF(AU33=13,COUNTA(AU34:AU51,AU54:AU59),0))</f>
        <v>0</v>
      </c>
      <c r="AP60" s="65">
        <f>AO31</f>
        <v>0</v>
      </c>
      <c r="AQ60" s="65">
        <f>IF(AO60=0,0,((AO60-AP60)-3))</f>
        <v>0</v>
      </c>
      <c r="AR60" s="65">
        <f>IF(AR33=14,COUNTA(AR34:AR51,AR54:AR59))+IF(AU33=14,COUNTA(AU34:AU51,AU54:AU59),0)</f>
        <v>0</v>
      </c>
      <c r="AS60" s="65">
        <f>AR31</f>
        <v>0</v>
      </c>
      <c r="AT60" s="65">
        <f>IF(AR60=0,0,((AR60-AS60)-3))</f>
        <v>0</v>
      </c>
      <c r="AU60" s="65">
        <f>IF(AU33=15,COUNTA(AU34:AU51,AU54:AU59))</f>
        <v>0</v>
      </c>
      <c r="AV60" s="65">
        <f>AU31</f>
        <v>0</v>
      </c>
      <c r="AW60" s="65">
        <f>IF(AU60=0,0,((AU60-AV60)-3))</f>
        <v>0</v>
      </c>
      <c r="AY60" s="26"/>
      <c r="BR60" s="96"/>
      <c r="CU60" s="174"/>
    </row>
    <row r="61" spans="2:99" ht="10.5" customHeight="1">
      <c r="BR61" s="96"/>
      <c r="CU61" s="174"/>
    </row>
    <row r="62" spans="2:99" ht="10.5" customHeight="1">
      <c r="CN62" s="18"/>
      <c r="CU62" s="175" t="str">
        <f>SUBSTITUTE(TRIM(CONCATENATE(CU34," ",CU35," ",CU36," ",CU37," ",CU38," ",CU39," ",CU40," ",CU41," ",CU42," ",CU43," ",CU44," ",CU45," ",CU46," ",CU47," ",CU48," ",CU49," ",CU50," ",CU51," ",CU54," ",CU55," ",CU56," ",CU57," ",CU58," ",CU59))," ",",")</f>
        <v/>
      </c>
    </row>
    <row r="63" spans="2:99" ht="10.5" customHeight="1">
      <c r="K63" s="15"/>
      <c r="L63" s="15"/>
      <c r="M63" s="15"/>
      <c r="N63" s="15"/>
      <c r="O63" s="15"/>
      <c r="P63" s="15"/>
    </row>
    <row r="64" spans="2:99" ht="10.5" customHeight="1">
      <c r="K64" s="15"/>
      <c r="L64" s="15"/>
      <c r="M64" s="15"/>
      <c r="N64" s="15"/>
      <c r="O64" s="15"/>
      <c r="P64" s="15"/>
    </row>
    <row r="65" spans="11:16" ht="10.5" customHeight="1">
      <c r="K65" s="15"/>
      <c r="L65" s="15"/>
      <c r="M65" s="15"/>
      <c r="N65" s="15"/>
      <c r="O65" s="15"/>
      <c r="P65" s="15"/>
    </row>
  </sheetData>
  <mergeCells count="86">
    <mergeCell ref="AR33:AT33"/>
    <mergeCell ref="AU33:AW33"/>
    <mergeCell ref="AO31:AQ31"/>
    <mergeCell ref="BC30:BD30"/>
    <mergeCell ref="BC31:BD31"/>
    <mergeCell ref="AO33:AQ33"/>
    <mergeCell ref="AY29:AZ29"/>
    <mergeCell ref="AY30:AZ30"/>
    <mergeCell ref="AY31:AZ31"/>
    <mergeCell ref="BA29:BB29"/>
    <mergeCell ref="BA30:BB30"/>
    <mergeCell ref="BA31:BB31"/>
    <mergeCell ref="W30:Y30"/>
    <mergeCell ref="Z30:AB30"/>
    <mergeCell ref="AI30:AK30"/>
    <mergeCell ref="AO30:AQ30"/>
    <mergeCell ref="E33:G33"/>
    <mergeCell ref="H33:J33"/>
    <mergeCell ref="K33:M33"/>
    <mergeCell ref="N33:P33"/>
    <mergeCell ref="E31:G31"/>
    <mergeCell ref="H31:J31"/>
    <mergeCell ref="K31:M31"/>
    <mergeCell ref="N31:P31"/>
    <mergeCell ref="Q33:S33"/>
    <mergeCell ref="T33:V33"/>
    <mergeCell ref="W33:Y33"/>
    <mergeCell ref="Z33:AB33"/>
    <mergeCell ref="AI33:AK33"/>
    <mergeCell ref="AL33:AN33"/>
    <mergeCell ref="AC33:AE33"/>
    <mergeCell ref="AF33:AH33"/>
    <mergeCell ref="Q31:S31"/>
    <mergeCell ref="T31:V31"/>
    <mergeCell ref="AI31:AK31"/>
    <mergeCell ref="AL31:AN31"/>
    <mergeCell ref="W31:Y31"/>
    <mergeCell ref="Z31:AB31"/>
    <mergeCell ref="AC31:AE31"/>
    <mergeCell ref="AF31:AH31"/>
    <mergeCell ref="E30:G30"/>
    <mergeCell ref="H30:J30"/>
    <mergeCell ref="K30:M30"/>
    <mergeCell ref="N30:P30"/>
    <mergeCell ref="AU29:AW29"/>
    <mergeCell ref="AC29:AE29"/>
    <mergeCell ref="AF29:AH29"/>
    <mergeCell ref="AI29:AK29"/>
    <mergeCell ref="AL29:AN29"/>
    <mergeCell ref="Q30:S30"/>
    <mergeCell ref="T30:V30"/>
    <mergeCell ref="AC30:AE30"/>
    <mergeCell ref="E29:G29"/>
    <mergeCell ref="AR30:AT30"/>
    <mergeCell ref="AL30:AN30"/>
    <mergeCell ref="AF30:AH30"/>
    <mergeCell ref="H29:J29"/>
    <mergeCell ref="K29:M29"/>
    <mergeCell ref="N29:P29"/>
    <mergeCell ref="W29:Y29"/>
    <mergeCell ref="Z29:AB29"/>
    <mergeCell ref="Q29:S29"/>
    <mergeCell ref="T29:V29"/>
    <mergeCell ref="E1:G1"/>
    <mergeCell ref="H1:J1"/>
    <mergeCell ref="K1:M1"/>
    <mergeCell ref="N1:P1"/>
    <mergeCell ref="W1:Y1"/>
    <mergeCell ref="Q1:S1"/>
    <mergeCell ref="T1:V1"/>
    <mergeCell ref="BJ30:BK31"/>
    <mergeCell ref="BL30:BM31"/>
    <mergeCell ref="AC1:AE1"/>
    <mergeCell ref="AF1:AH1"/>
    <mergeCell ref="Z1:AB1"/>
    <mergeCell ref="AU1:AW1"/>
    <mergeCell ref="AI1:AK1"/>
    <mergeCell ref="AL1:AN1"/>
    <mergeCell ref="AO1:AQ1"/>
    <mergeCell ref="AR1:AT1"/>
    <mergeCell ref="AU30:AW30"/>
    <mergeCell ref="AO29:AQ29"/>
    <mergeCell ref="AR29:AT29"/>
    <mergeCell ref="AR31:AT31"/>
    <mergeCell ref="AU31:AW31"/>
    <mergeCell ref="BC29:BD29"/>
  </mergeCells>
  <phoneticPr fontId="6" type="noConversion"/>
  <conditionalFormatting sqref="E2:E27 H2:H27 K2:K27">
    <cfRule type="cellIs" dxfId="318" priority="11" operator="equal">
      <formula>"HR"</formula>
    </cfRule>
  </conditionalFormatting>
  <conditionalFormatting sqref="E2:E27">
    <cfRule type="containsText" dxfId="317" priority="10" operator="containsText" text="b">
      <formula>NOT(ISERROR(SEARCH("b",E2)))</formula>
    </cfRule>
  </conditionalFormatting>
  <conditionalFormatting sqref="E34:E59 H34:H59 K34:K59 N34:N59 Q34:Q59 T34:T59 W34:W59 Z34:Z59 AC34:AC59 AF34:AF59 AI34:AI59 AL34:AL59 AO34:AO59 AR34:AR59 AU34:AU59">
    <cfRule type="cellIs" dxfId="316" priority="80" operator="equal">
      <formula>"HR"</formula>
    </cfRule>
  </conditionalFormatting>
  <conditionalFormatting sqref="E34:E59">
    <cfRule type="containsText" dxfId="315" priority="79" operator="containsText" text="b">
      <formula>NOT(ISERROR(SEARCH("b",E34)))</formula>
    </cfRule>
  </conditionalFormatting>
  <conditionalFormatting sqref="E30:G30">
    <cfRule type="expression" dxfId="314" priority="122">
      <formula>$E$28=0</formula>
    </cfRule>
  </conditionalFormatting>
  <conditionalFormatting sqref="E31:G31">
    <cfRule type="expression" dxfId="313" priority="115">
      <formula>$E$60=0</formula>
    </cfRule>
  </conditionalFormatting>
  <conditionalFormatting sqref="E30:AE31">
    <cfRule type="cellIs" dxfId="312" priority="137" stopIfTrue="1" operator="greaterThan">
      <formula>0</formula>
    </cfRule>
  </conditionalFormatting>
  <conditionalFormatting sqref="H2:H27">
    <cfRule type="containsText" dxfId="311" priority="7" operator="containsText" text="b">
      <formula>NOT(ISERROR(SEARCH("b",H2)))</formula>
    </cfRule>
  </conditionalFormatting>
  <conditionalFormatting sqref="H34:H59">
    <cfRule type="containsText" dxfId="310" priority="31" operator="containsText" text="b">
      <formula>NOT(ISERROR(SEARCH("b",H34)))</formula>
    </cfRule>
  </conditionalFormatting>
  <conditionalFormatting sqref="H30:J30">
    <cfRule type="expression" dxfId="309" priority="135">
      <formula>$H$28=0</formula>
    </cfRule>
  </conditionalFormatting>
  <conditionalFormatting sqref="H31:J31">
    <cfRule type="expression" dxfId="308" priority="114">
      <formula>$H$60=0</formula>
    </cfRule>
  </conditionalFormatting>
  <conditionalFormatting sqref="K2:K27">
    <cfRule type="containsText" dxfId="307" priority="6" operator="containsText" text="b">
      <formula>NOT(ISERROR(SEARCH("b",K2)))</formula>
    </cfRule>
  </conditionalFormatting>
  <conditionalFormatting sqref="K34:K59">
    <cfRule type="containsText" dxfId="306" priority="30" operator="containsText" text="b">
      <formula>NOT(ISERROR(SEARCH("b",K34)))</formula>
    </cfRule>
  </conditionalFormatting>
  <conditionalFormatting sqref="K30:M30">
    <cfRule type="expression" dxfId="305" priority="134">
      <formula>$K$28=0</formula>
    </cfRule>
  </conditionalFormatting>
  <conditionalFormatting sqref="K31:M31">
    <cfRule type="expression" dxfId="304" priority="113">
      <formula>$K$60=0</formula>
    </cfRule>
  </conditionalFormatting>
  <conditionalFormatting sqref="N2:N27 Q2:Q27 T2:T27 W2:W27 Z2:Z27 AC2:AC27 AF2:AF27 AI2:AI27 AL2:AL27 AO2:AO27 AR2:AR27 AU2:AU27">
    <cfRule type="cellIs" dxfId="303" priority="136" operator="equal">
      <formula>"HR"</formula>
    </cfRule>
  </conditionalFormatting>
  <conditionalFormatting sqref="N2:N27">
    <cfRule type="containsText" dxfId="302" priority="43" operator="containsText" text="b">
      <formula>NOT(ISERROR(SEARCH("b",N2)))</formula>
    </cfRule>
  </conditionalFormatting>
  <conditionalFormatting sqref="N34:N59">
    <cfRule type="containsText" dxfId="301" priority="29" operator="containsText" text="b">
      <formula>NOT(ISERROR(SEARCH("b",N34)))</formula>
    </cfRule>
  </conditionalFormatting>
  <conditionalFormatting sqref="N30:P30">
    <cfRule type="expression" dxfId="300" priority="133">
      <formula>$N$28=0</formula>
    </cfRule>
  </conditionalFormatting>
  <conditionalFormatting sqref="N31:P31">
    <cfRule type="expression" dxfId="299" priority="112">
      <formula>$N$60=0</formula>
    </cfRule>
  </conditionalFormatting>
  <conditionalFormatting sqref="Q2:Q27">
    <cfRule type="containsText" dxfId="298" priority="42" operator="containsText" text="b">
      <formula>NOT(ISERROR(SEARCH("b",Q2)))</formula>
    </cfRule>
  </conditionalFormatting>
  <conditionalFormatting sqref="Q34:Q59">
    <cfRule type="containsText" dxfId="297" priority="28" operator="containsText" text="b">
      <formula>NOT(ISERROR(SEARCH("b",Q34)))</formula>
    </cfRule>
  </conditionalFormatting>
  <conditionalFormatting sqref="Q30:S30">
    <cfRule type="expression" dxfId="296" priority="132">
      <formula>$Q$28=0</formula>
    </cfRule>
  </conditionalFormatting>
  <conditionalFormatting sqref="Q31:S31">
    <cfRule type="expression" dxfId="295" priority="111">
      <formula>$Q$60=0</formula>
    </cfRule>
  </conditionalFormatting>
  <conditionalFormatting sqref="T2:T27">
    <cfRule type="containsText" dxfId="294" priority="41" operator="containsText" text="b">
      <formula>NOT(ISERROR(SEARCH("b",T2)))</formula>
    </cfRule>
  </conditionalFormatting>
  <conditionalFormatting sqref="T34:T59">
    <cfRule type="containsText" dxfId="293" priority="27" operator="containsText" text="b">
      <formula>NOT(ISERROR(SEARCH("b",T34)))</formula>
    </cfRule>
  </conditionalFormatting>
  <conditionalFormatting sqref="T30:V30">
    <cfRule type="expression" dxfId="292" priority="131">
      <formula>$T$28=0</formula>
    </cfRule>
  </conditionalFormatting>
  <conditionalFormatting sqref="T31:V31">
    <cfRule type="expression" dxfId="291" priority="110">
      <formula>$T$60=0</formula>
    </cfRule>
  </conditionalFormatting>
  <conditionalFormatting sqref="W2:W27">
    <cfRule type="containsText" dxfId="290" priority="40" operator="containsText" text="b">
      <formula>NOT(ISERROR(SEARCH("b",W2)))</formula>
    </cfRule>
  </conditionalFormatting>
  <conditionalFormatting sqref="W34:W59">
    <cfRule type="containsText" dxfId="289" priority="26" operator="containsText" text="b">
      <formula>NOT(ISERROR(SEARCH("b",W34)))</formula>
    </cfRule>
  </conditionalFormatting>
  <conditionalFormatting sqref="W30:Y30">
    <cfRule type="expression" dxfId="288" priority="130">
      <formula>$W$28=0</formula>
    </cfRule>
  </conditionalFormatting>
  <conditionalFormatting sqref="W31:Y31">
    <cfRule type="expression" dxfId="287" priority="109">
      <formula>$W$60=0</formula>
    </cfRule>
  </conditionalFormatting>
  <conditionalFormatting sqref="Z2:Z27">
    <cfRule type="containsText" dxfId="286" priority="39" operator="containsText" text="b">
      <formula>NOT(ISERROR(SEARCH("b",Z2)))</formula>
    </cfRule>
  </conditionalFormatting>
  <conditionalFormatting sqref="Z34:Z59">
    <cfRule type="containsText" dxfId="285" priority="25" operator="containsText" text="b">
      <formula>NOT(ISERROR(SEARCH("b",Z34)))</formula>
    </cfRule>
  </conditionalFormatting>
  <conditionalFormatting sqref="Z30:AB30">
    <cfRule type="expression" dxfId="284" priority="140">
      <formula>$Z$28=0</formula>
    </cfRule>
  </conditionalFormatting>
  <conditionalFormatting sqref="Z31:AB31">
    <cfRule type="expression" dxfId="283" priority="141">
      <formula>$Z$60=0</formula>
    </cfRule>
  </conditionalFormatting>
  <conditionalFormatting sqref="AC2:AC27">
    <cfRule type="containsText" dxfId="282" priority="38" operator="containsText" text="b">
      <formula>NOT(ISERROR(SEARCH("b",AC2)))</formula>
    </cfRule>
  </conditionalFormatting>
  <conditionalFormatting sqref="AC34:AC59">
    <cfRule type="containsText" dxfId="281" priority="24" operator="containsText" text="b">
      <formula>NOT(ISERROR(SEARCH("b",AC34)))</formula>
    </cfRule>
  </conditionalFormatting>
  <conditionalFormatting sqref="AC30:AE30">
    <cfRule type="expression" dxfId="280" priority="129">
      <formula>$AC$28=0</formula>
    </cfRule>
  </conditionalFormatting>
  <conditionalFormatting sqref="AC31:AE31">
    <cfRule type="expression" dxfId="279" priority="108">
      <formula>$AC$60=0</formula>
    </cfRule>
  </conditionalFormatting>
  <conditionalFormatting sqref="AF2:AF27">
    <cfRule type="containsText" dxfId="278" priority="37" operator="containsText" text="b">
      <formula>NOT(ISERROR(SEARCH("b",AF2)))</formula>
    </cfRule>
  </conditionalFormatting>
  <conditionalFormatting sqref="AF34:AF59">
    <cfRule type="containsText" dxfId="277" priority="23" operator="containsText" text="b">
      <formula>NOT(ISERROR(SEARCH("b",AF34)))</formula>
    </cfRule>
  </conditionalFormatting>
  <conditionalFormatting sqref="AF30:AH30">
    <cfRule type="expression" dxfId="276" priority="128">
      <formula>$AF$28=0</formula>
    </cfRule>
  </conditionalFormatting>
  <conditionalFormatting sqref="AF31:AH31">
    <cfRule type="cellIs" dxfId="275" priority="107" operator="greaterThan">
      <formula>0</formula>
    </cfRule>
    <cfRule type="expression" dxfId="274" priority="106">
      <formula>$AF$60=0</formula>
    </cfRule>
  </conditionalFormatting>
  <conditionalFormatting sqref="AF30:AW30">
    <cfRule type="cellIs" dxfId="273" priority="116" operator="greaterThan">
      <formula>0</formula>
    </cfRule>
  </conditionalFormatting>
  <conditionalFormatting sqref="AI2:AI27">
    <cfRule type="containsText" dxfId="272" priority="36" operator="containsText" text="b">
      <formula>NOT(ISERROR(SEARCH("b",AI2)))</formula>
    </cfRule>
  </conditionalFormatting>
  <conditionalFormatting sqref="AI34:AI59">
    <cfRule type="containsText" dxfId="271" priority="22" operator="containsText" text="b">
      <formula>NOT(ISERROR(SEARCH("b",AI34)))</formula>
    </cfRule>
  </conditionalFormatting>
  <conditionalFormatting sqref="AI30:AK30">
    <cfRule type="expression" dxfId="270" priority="127">
      <formula>$AI$28=0</formula>
    </cfRule>
  </conditionalFormatting>
  <conditionalFormatting sqref="AI31:AK31">
    <cfRule type="cellIs" dxfId="269" priority="105" operator="greaterThan">
      <formula>0</formula>
    </cfRule>
    <cfRule type="expression" dxfId="268" priority="104">
      <formula>$AI$60=0</formula>
    </cfRule>
  </conditionalFormatting>
  <conditionalFormatting sqref="AL2:AL27">
    <cfRule type="containsText" dxfId="267" priority="35" operator="containsText" text="b">
      <formula>NOT(ISERROR(SEARCH("b",AL2)))</formula>
    </cfRule>
  </conditionalFormatting>
  <conditionalFormatting sqref="AL34:AL59">
    <cfRule type="containsText" dxfId="266" priority="21" operator="containsText" text="b">
      <formula>NOT(ISERROR(SEARCH("b",AL34)))</formula>
    </cfRule>
  </conditionalFormatting>
  <conditionalFormatting sqref="AL30:AN30">
    <cfRule type="expression" dxfId="265" priority="126">
      <formula>$AL$28=0</formula>
    </cfRule>
  </conditionalFormatting>
  <conditionalFormatting sqref="AL31:AN31">
    <cfRule type="cellIs" dxfId="264" priority="103" operator="greaterThan">
      <formula>0</formula>
    </cfRule>
    <cfRule type="expression" dxfId="263" priority="102">
      <formula>$AL$60=0</formula>
    </cfRule>
  </conditionalFormatting>
  <conditionalFormatting sqref="AO2:AO27">
    <cfRule type="containsText" dxfId="262" priority="34" operator="containsText" text="b">
      <formula>NOT(ISERROR(SEARCH("b",AO2)))</formula>
    </cfRule>
  </conditionalFormatting>
  <conditionalFormatting sqref="AO34:AO59">
    <cfRule type="containsText" dxfId="261" priority="20" operator="containsText" text="b">
      <formula>NOT(ISERROR(SEARCH("b",AO34)))</formula>
    </cfRule>
  </conditionalFormatting>
  <conditionalFormatting sqref="AO30:AQ30">
    <cfRule type="expression" dxfId="260" priority="125">
      <formula>$AO$28=0</formula>
    </cfRule>
  </conditionalFormatting>
  <conditionalFormatting sqref="AO31:AQ31">
    <cfRule type="expression" dxfId="259" priority="101">
      <formula>$AO$60=0</formula>
    </cfRule>
  </conditionalFormatting>
  <conditionalFormatting sqref="AO31:AT31">
    <cfRule type="cellIs" dxfId="258" priority="99" operator="greaterThan">
      <formula>0</formula>
    </cfRule>
  </conditionalFormatting>
  <conditionalFormatting sqref="AR2:AR27">
    <cfRule type="containsText" dxfId="257" priority="33" operator="containsText" text="b">
      <formula>NOT(ISERROR(SEARCH("b",AR2)))</formula>
    </cfRule>
  </conditionalFormatting>
  <conditionalFormatting sqref="AR34:AR59">
    <cfRule type="containsText" dxfId="256" priority="19" operator="containsText" text="b">
      <formula>NOT(ISERROR(SEARCH("b",AR34)))</formula>
    </cfRule>
  </conditionalFormatting>
  <conditionalFormatting sqref="AR30:AT30">
    <cfRule type="expression" dxfId="255" priority="124">
      <formula>$AR$28=0</formula>
    </cfRule>
  </conditionalFormatting>
  <conditionalFormatting sqref="AR31:AT31">
    <cfRule type="expression" dxfId="254" priority="98">
      <formula>$AR$60=0</formula>
    </cfRule>
  </conditionalFormatting>
  <conditionalFormatting sqref="AU2:AU27">
    <cfRule type="containsText" dxfId="253" priority="32" operator="containsText" text="b">
      <formula>NOT(ISERROR(SEARCH("b",AU2)))</formula>
    </cfRule>
  </conditionalFormatting>
  <conditionalFormatting sqref="AU34:AU59">
    <cfRule type="containsText" dxfId="252" priority="18" operator="containsText" text="b">
      <formula>NOT(ISERROR(SEARCH("b",AU34)))</formula>
    </cfRule>
  </conditionalFormatting>
  <conditionalFormatting sqref="AU30:AW30">
    <cfRule type="expression" dxfId="251" priority="123">
      <formula>$AU$28=0</formula>
    </cfRule>
  </conditionalFormatting>
  <conditionalFormatting sqref="AU31:AW31">
    <cfRule type="cellIs" dxfId="250" priority="97" operator="greaterThan">
      <formula>0</formula>
    </cfRule>
    <cfRule type="expression" dxfId="249" priority="96">
      <formula>$AU$60=0</formula>
    </cfRule>
  </conditionalFormatting>
  <conditionalFormatting sqref="AX30:AX31">
    <cfRule type="cellIs" dxfId="248" priority="1497" stopIfTrue="1" operator="greaterThan">
      <formula>0</formula>
    </cfRule>
  </conditionalFormatting>
  <conditionalFormatting sqref="AY1:BA28 AY61:AY65454">
    <cfRule type="cellIs" dxfId="247" priority="1499" stopIfTrue="1" operator="equal">
      <formula>0</formula>
    </cfRule>
  </conditionalFormatting>
  <conditionalFormatting sqref="AY32:BQ59">
    <cfRule type="cellIs" dxfId="246" priority="1" stopIfTrue="1" operator="equal">
      <formula>0</formula>
    </cfRule>
  </conditionalFormatting>
  <conditionalFormatting sqref="AZ83:AZ65454">
    <cfRule type="cellIs" dxfId="245" priority="1500" stopIfTrue="1" operator="equal">
      <formula>0</formula>
    </cfRule>
  </conditionalFormatting>
  <conditionalFormatting sqref="AZ61:BQ62">
    <cfRule type="cellIs" dxfId="244" priority="1439" stopIfTrue="1" operator="equal">
      <formula>0</formula>
    </cfRule>
  </conditionalFormatting>
  <conditionalFormatting sqref="BB28:BO28 BJ29:BO29">
    <cfRule type="cellIs" dxfId="243" priority="63" stopIfTrue="1" operator="equal">
      <formula>0</formula>
    </cfRule>
  </conditionalFormatting>
  <conditionalFormatting sqref="BB1:BQ27">
    <cfRule type="cellIs" dxfId="242" priority="3" stopIfTrue="1" operator="equal">
      <formula>0</formula>
    </cfRule>
  </conditionalFormatting>
  <conditionalFormatting sqref="BF30:BF31">
    <cfRule type="cellIs" dxfId="241" priority="960" stopIfTrue="1" operator="equal">
      <formula>0</formula>
    </cfRule>
  </conditionalFormatting>
  <conditionalFormatting sqref="BJ30 BL30 AZ63:AZ81 BA63:BQ65454">
    <cfRule type="cellIs" dxfId="240" priority="1520" stopIfTrue="1" operator="equal">
      <formula>0</formula>
    </cfRule>
  </conditionalFormatting>
  <conditionalFormatting sqref="BN30:BO31">
    <cfRule type="cellIs" dxfId="239" priority="62" stopIfTrue="1" operator="equal">
      <formula>0</formula>
    </cfRule>
  </conditionalFormatting>
  <conditionalFormatting sqref="BP28:BQ31 BH31:BI31">
    <cfRule type="cellIs" dxfId="238" priority="64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D92"/>
  <sheetViews>
    <sheetView zoomScaleNormal="100" workbookViewId="0"/>
  </sheetViews>
  <sheetFormatPr defaultColWidth="5.42578125" defaultRowHeight="10.5" customHeight="1"/>
  <cols>
    <col min="1" max="1" width="2.140625" style="4" customWidth="1"/>
    <col min="2" max="2" width="13.7109375" style="14" customWidth="1"/>
    <col min="3" max="3" width="3.7109375" style="14" customWidth="1"/>
    <col min="4" max="34" width="2.7109375" style="14" customWidth="1"/>
    <col min="35" max="49" width="2.7109375" style="14" hidden="1" customWidth="1"/>
    <col min="50" max="50" width="2.7109375" style="36" customWidth="1"/>
    <col min="51" max="58" width="2.7109375" style="4" customWidth="1"/>
    <col min="59" max="59" width="2.7109375" style="28" customWidth="1"/>
    <col min="60" max="66" width="2.7109375" style="4" customWidth="1"/>
    <col min="67" max="69" width="2.7109375" style="14" customWidth="1"/>
    <col min="70" max="70" width="1.7109375" style="13" customWidth="1"/>
    <col min="71" max="71" width="11.7109375" style="15" customWidth="1"/>
    <col min="72" max="72" width="8" style="15" customWidth="1"/>
    <col min="73" max="73" width="2.7109375" style="15" customWidth="1"/>
    <col min="74" max="74" width="1" style="15" customWidth="1"/>
    <col min="75" max="81" width="2.85546875" style="14" customWidth="1"/>
    <col min="82" max="82" width="4.7109375" style="14" customWidth="1"/>
    <col min="83" max="83" width="4.7109375" style="13" customWidth="1"/>
    <col min="84" max="86" width="2.85546875" style="13" customWidth="1"/>
    <col min="87" max="89" width="2.85546875" style="14" customWidth="1"/>
    <col min="90" max="90" width="2.85546875" style="16" customWidth="1"/>
    <col min="91" max="91" width="2.85546875" style="14" customWidth="1"/>
    <col min="92" max="92" width="2.7109375" style="4" customWidth="1"/>
    <col min="93" max="93" width="2.7109375" style="14" customWidth="1"/>
    <col min="94" max="94" width="3.7109375" style="14" customWidth="1"/>
    <col min="95" max="98" width="3.7109375" style="4" customWidth="1"/>
    <col min="99" max="99" width="6" style="172" customWidth="1"/>
    <col min="100" max="128" width="5.42578125" style="14" customWidth="1"/>
    <col min="129" max="165" width="5.42578125" style="4" customWidth="1"/>
    <col min="166" max="16384" width="5.42578125" style="4"/>
  </cols>
  <sheetData>
    <row r="1" spans="2:134" s="28" customFormat="1" ht="10.5" customHeight="1">
      <c r="B1" s="71" t="str">
        <f>B30</f>
        <v>Visitor</v>
      </c>
      <c r="C1" s="29" t="s">
        <v>38</v>
      </c>
      <c r="D1" s="29" t="s">
        <v>49</v>
      </c>
      <c r="E1" s="234">
        <v>1</v>
      </c>
      <c r="F1" s="234"/>
      <c r="G1" s="234"/>
      <c r="H1" s="234">
        <v>2</v>
      </c>
      <c r="I1" s="234"/>
      <c r="J1" s="234"/>
      <c r="K1" s="234">
        <v>3</v>
      </c>
      <c r="L1" s="234"/>
      <c r="M1" s="234"/>
      <c r="N1" s="234">
        <v>4</v>
      </c>
      <c r="O1" s="234"/>
      <c r="P1" s="234"/>
      <c r="Q1" s="234">
        <v>5</v>
      </c>
      <c r="R1" s="234"/>
      <c r="S1" s="234"/>
      <c r="T1" s="234">
        <v>6</v>
      </c>
      <c r="U1" s="234"/>
      <c r="V1" s="234"/>
      <c r="W1" s="234">
        <v>7</v>
      </c>
      <c r="X1" s="234"/>
      <c r="Y1" s="234"/>
      <c r="Z1" s="234">
        <v>8</v>
      </c>
      <c r="AA1" s="234"/>
      <c r="AB1" s="234"/>
      <c r="AC1" s="234">
        <v>9</v>
      </c>
      <c r="AD1" s="234"/>
      <c r="AE1" s="234"/>
      <c r="AF1" s="234">
        <v>10</v>
      </c>
      <c r="AG1" s="234"/>
      <c r="AH1" s="234"/>
      <c r="AI1" s="234">
        <v>11</v>
      </c>
      <c r="AJ1" s="234"/>
      <c r="AK1" s="234"/>
      <c r="AL1" s="234">
        <v>12</v>
      </c>
      <c r="AM1" s="234"/>
      <c r="AN1" s="234"/>
      <c r="AO1" s="234">
        <v>13</v>
      </c>
      <c r="AP1" s="234"/>
      <c r="AQ1" s="234"/>
      <c r="AR1" s="234">
        <v>14</v>
      </c>
      <c r="AS1" s="234"/>
      <c r="AT1" s="234"/>
      <c r="AU1" s="234">
        <v>15</v>
      </c>
      <c r="AV1" s="234"/>
      <c r="AW1" s="234"/>
      <c r="AX1" s="30"/>
      <c r="AY1" s="22" t="s">
        <v>0</v>
      </c>
      <c r="AZ1" s="23" t="s">
        <v>1</v>
      </c>
      <c r="BA1" s="22" t="s">
        <v>2</v>
      </c>
      <c r="BB1" s="22" t="s">
        <v>3</v>
      </c>
      <c r="BC1" s="22" t="s">
        <v>32</v>
      </c>
      <c r="BD1" s="22" t="s">
        <v>5</v>
      </c>
      <c r="BE1" s="22" t="s">
        <v>6</v>
      </c>
      <c r="BF1" s="22" t="s">
        <v>7</v>
      </c>
      <c r="BG1" s="31" t="s">
        <v>8</v>
      </c>
      <c r="BH1" s="22" t="s">
        <v>9</v>
      </c>
      <c r="BI1" s="22" t="s">
        <v>10</v>
      </c>
      <c r="BJ1" s="22" t="s">
        <v>11</v>
      </c>
      <c r="BK1" s="22" t="s">
        <v>33</v>
      </c>
      <c r="BL1" s="22" t="s">
        <v>12</v>
      </c>
      <c r="BM1" s="22" t="s">
        <v>37</v>
      </c>
      <c r="BN1" s="22" t="s">
        <v>14</v>
      </c>
      <c r="BO1" s="22" t="s">
        <v>15</v>
      </c>
      <c r="BP1" s="23" t="s">
        <v>16</v>
      </c>
      <c r="BQ1" s="22" t="s">
        <v>18</v>
      </c>
      <c r="BR1" s="96"/>
      <c r="BS1" s="25" t="str">
        <f>B30</f>
        <v>Visitor</v>
      </c>
      <c r="BT1" s="25" t="s">
        <v>50</v>
      </c>
      <c r="BU1" s="25" t="s">
        <v>51</v>
      </c>
      <c r="BV1" s="25"/>
      <c r="BW1" s="22" t="s">
        <v>25</v>
      </c>
      <c r="BX1" s="22" t="s">
        <v>26</v>
      </c>
      <c r="BY1" s="22" t="s">
        <v>0</v>
      </c>
      <c r="BZ1" s="22" t="s">
        <v>22</v>
      </c>
      <c r="CA1" s="22" t="s">
        <v>23</v>
      </c>
      <c r="CB1" s="22" t="s">
        <v>35</v>
      </c>
      <c r="CC1" s="22" t="s">
        <v>36</v>
      </c>
      <c r="CD1" s="22" t="s">
        <v>69</v>
      </c>
      <c r="CE1" s="22" t="s">
        <v>70</v>
      </c>
      <c r="CF1" s="22" t="s">
        <v>3</v>
      </c>
      <c r="CG1" s="22" t="s">
        <v>2</v>
      </c>
      <c r="CH1" s="22" t="s">
        <v>24</v>
      </c>
      <c r="CI1" s="22" t="s">
        <v>7</v>
      </c>
      <c r="CJ1" s="22" t="s">
        <v>8</v>
      </c>
      <c r="CK1" s="22" t="s">
        <v>9</v>
      </c>
      <c r="CL1" s="22" t="s">
        <v>33</v>
      </c>
      <c r="CM1" s="22" t="s">
        <v>31</v>
      </c>
      <c r="CN1" s="22" t="s">
        <v>56</v>
      </c>
      <c r="CO1" s="23" t="s">
        <v>15</v>
      </c>
      <c r="CP1" s="18"/>
      <c r="CU1" s="173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32"/>
    </row>
    <row r="2" spans="2:134" ht="10.5" customHeight="1">
      <c r="B2" s="33">
        <f>'Game 1'!B2</f>
        <v>0</v>
      </c>
      <c r="C2" s="51">
        <f>'Game 1'!C2</f>
        <v>0</v>
      </c>
      <c r="D2" s="35">
        <f>'Game 1'!D2</f>
        <v>0</v>
      </c>
      <c r="E2" s="40"/>
      <c r="F2" s="34"/>
      <c r="G2" s="35"/>
      <c r="H2" s="40"/>
      <c r="I2" s="34"/>
      <c r="J2" s="35"/>
      <c r="K2" s="40"/>
      <c r="L2" s="34"/>
      <c r="M2" s="35"/>
      <c r="N2" s="40"/>
      <c r="O2" s="34"/>
      <c r="P2" s="35"/>
      <c r="Q2" s="40"/>
      <c r="R2" s="34"/>
      <c r="S2" s="35"/>
      <c r="T2" s="40"/>
      <c r="U2" s="34"/>
      <c r="V2" s="35"/>
      <c r="W2" s="40"/>
      <c r="X2" s="34"/>
      <c r="Y2" s="35"/>
      <c r="Z2" s="40"/>
      <c r="AA2" s="34"/>
      <c r="AB2" s="35"/>
      <c r="AC2" s="40"/>
      <c r="AD2" s="34"/>
      <c r="AE2" s="35"/>
      <c r="AF2" s="40"/>
      <c r="AG2" s="34"/>
      <c r="AH2" s="35"/>
      <c r="AI2" s="119"/>
      <c r="AJ2" s="34"/>
      <c r="AK2" s="35"/>
      <c r="AL2" s="119"/>
      <c r="AM2" s="34"/>
      <c r="AN2" s="35"/>
      <c r="AO2" s="119"/>
      <c r="AP2" s="34"/>
      <c r="AQ2" s="35"/>
      <c r="AR2" s="119"/>
      <c r="AS2" s="34"/>
      <c r="AT2" s="35"/>
      <c r="AU2" s="119"/>
      <c r="AV2" s="34"/>
      <c r="AW2" s="35"/>
      <c r="AX2" s="36">
        <f t="shared" ref="AX2:AX19" si="0">IF(B2="","",B2)</f>
        <v>0</v>
      </c>
      <c r="AY2" s="14" t="str">
        <f t="shared" ref="AY2:AY19" si="1">IF(ISTEXT(B2),1,"")</f>
        <v/>
      </c>
      <c r="AZ2" s="37">
        <f>COUNTIF(E2:AW2,"*")-COUNTIF(E2:AW2,"bb")-COUNTIF(E2:AW2,"ibb")-COUNTIF(E2:AW2,"hbp")-COUNTIF(E2:AW2,"cs")-COUNTIF(E2:AW2,"po")-COUNTIF(E2:AW2,"sf*")-COUNTIF(E2:AW2,"sac*")-COUNTIF(E2:AW2,"ob")-COUNTIF(E2:AW2,"sb")</f>
        <v>0</v>
      </c>
      <c r="BA2" s="14">
        <f>COUNT(F2,I2,L2,O2,R2,U2,X2,AA2,AD2,AG2,AJ2,AM2,AP2,AS2, AV2)</f>
        <v>0</v>
      </c>
      <c r="BB2" s="14">
        <f>COUNTIF(E2:AW2,"1B")+COUNTIF(E2:AW2,"2B")+COUNTIF(E2:AW2,"3B")+COUNTIF(E2:AW2,"hr")+COUNTIF(E2:AW2,"1bsb")+COUNTIF(E2:AW2,"2bsb")</f>
        <v>0</v>
      </c>
      <c r="BC2" s="14">
        <f>SUM(G2,J2,M2,P2,S2,V2,Y2,AB2,AE2,AH2,AK2,AN2, AQ2, AT2, AW2)</f>
        <v>0</v>
      </c>
      <c r="BD2" s="14">
        <f>COUNTIF(E2:AW2,"2B")+COUNTIF(E2:AW2,"2Bsb")</f>
        <v>0</v>
      </c>
      <c r="BE2" s="14">
        <f t="shared" ref="BE2:BE19" si="2">COUNTIF(E2:AW2,"3B")</f>
        <v>0</v>
      </c>
      <c r="BF2" s="14">
        <f t="shared" ref="BF2:BF19" si="3">COUNTIF(E2:AW2,"hr")</f>
        <v>0</v>
      </c>
      <c r="BG2" s="39">
        <f>COUNTIF(E2:AW2,"*bb*")</f>
        <v>0</v>
      </c>
      <c r="BH2" s="14">
        <f t="shared" ref="BH2:BH19" si="4">COUNTIF(E2:AW2,"k")</f>
        <v>0</v>
      </c>
      <c r="BI2" s="14">
        <f t="shared" ref="BI2:BI19" si="5">COUNTIF(E2:AW2,"*sb*")</f>
        <v>0</v>
      </c>
      <c r="BJ2" s="14">
        <f t="shared" ref="BJ2:BJ18" si="6">COUNTIF(E2:AW2,"CS")</f>
        <v>0</v>
      </c>
      <c r="BK2" s="14">
        <f>COUNTIF(E2:AW2,"hbp")</f>
        <v>0</v>
      </c>
      <c r="BL2" s="14">
        <f>COUNTIF(E2:AW2,"*sf*")</f>
        <v>0</v>
      </c>
      <c r="BM2" s="14">
        <f>COUNTIF(E2:AW2,"sac*")</f>
        <v>0</v>
      </c>
      <c r="BN2" s="13">
        <f t="shared" ref="BN2:BN19" si="7">COUNTIF(E2:AW2,"*dp*")-COUNTIF(E2:AW2,"xdp*")</f>
        <v>0</v>
      </c>
      <c r="BP2" s="38">
        <f t="shared" ref="BP2:BP19" si="8">AZ2+BL2+BK2+BG2+BM2</f>
        <v>0</v>
      </c>
      <c r="BQ2" s="38">
        <f t="shared" ref="BQ2:BQ20" si="9">BF2*4+BE2*3+BD2*2+(BB2-SUM(BD2:BF2))</f>
        <v>0</v>
      </c>
      <c r="BR2" s="96"/>
      <c r="BV2" s="24"/>
      <c r="BY2" s="14" t="str">
        <f>IF(ISTEXT(BS2),1,"")</f>
        <v/>
      </c>
      <c r="BZ2" s="14" t="str">
        <f>IF(ISTEXT(BS2),1,"")</f>
        <v/>
      </c>
      <c r="CD2" s="17"/>
      <c r="CE2" s="17"/>
      <c r="CI2" s="13"/>
      <c r="CL2" s="14"/>
      <c r="CN2" s="16"/>
      <c r="CP2" s="26"/>
      <c r="CQ2" s="15"/>
      <c r="CR2" s="14"/>
      <c r="CS2" s="114"/>
      <c r="CU2" s="173" t="str">
        <f t="shared" ref="CU2:CU19" si="10">IF(BF2&gt;1,CONCATENATE(B2,BF2),IF(BF2&gt;0,B2,""))</f>
        <v/>
      </c>
      <c r="DY2" s="14"/>
      <c r="DZ2" s="14"/>
      <c r="EA2" s="26"/>
      <c r="EB2" s="40"/>
      <c r="EC2" s="40"/>
      <c r="ED2" s="40"/>
    </row>
    <row r="3" spans="2:134" ht="10.5" customHeight="1">
      <c r="B3" s="41"/>
      <c r="C3" s="42"/>
      <c r="D3" s="42"/>
      <c r="E3" s="197"/>
      <c r="F3" s="42"/>
      <c r="G3" s="43"/>
      <c r="H3" s="197"/>
      <c r="I3" s="42"/>
      <c r="J3" s="43"/>
      <c r="K3" s="197"/>
      <c r="L3" s="42"/>
      <c r="M3" s="43"/>
      <c r="N3" s="197"/>
      <c r="O3" s="42"/>
      <c r="P3" s="43"/>
      <c r="Q3" s="197"/>
      <c r="R3" s="42"/>
      <c r="S3" s="43"/>
      <c r="T3" s="197"/>
      <c r="U3" s="42"/>
      <c r="V3" s="43"/>
      <c r="W3" s="197"/>
      <c r="X3" s="42"/>
      <c r="Y3" s="43"/>
      <c r="Z3" s="197"/>
      <c r="AA3" s="42"/>
      <c r="AB3" s="43"/>
      <c r="AC3" s="197"/>
      <c r="AD3" s="42"/>
      <c r="AE3" s="43"/>
      <c r="AF3" s="197"/>
      <c r="AG3" s="42"/>
      <c r="AH3" s="43"/>
      <c r="AI3" s="120"/>
      <c r="AJ3" s="42"/>
      <c r="AK3" s="43"/>
      <c r="AL3" s="120"/>
      <c r="AM3" s="42"/>
      <c r="AN3" s="43"/>
      <c r="AO3" s="120"/>
      <c r="AP3" s="42"/>
      <c r="AQ3" s="43"/>
      <c r="AR3" s="120"/>
      <c r="AS3" s="42"/>
      <c r="AT3" s="43"/>
      <c r="AU3" s="120"/>
      <c r="AV3" s="42"/>
      <c r="AW3" s="43"/>
      <c r="AX3" s="36" t="str">
        <f t="shared" si="0"/>
        <v/>
      </c>
      <c r="AY3" s="14" t="str">
        <f t="shared" si="1"/>
        <v/>
      </c>
      <c r="AZ3" s="37">
        <f t="shared" ref="AZ3:AZ19" si="11">COUNTIF(E3:AW3,"*")-COUNTIF(E3:AW3,"bb")-COUNTIF(E3:AW3,"ibb")-COUNTIF(E3:AW3,"hbp")-COUNTIF(E3:AW3,"cs")-COUNTIF(E3:AW3,"po")-COUNTIF(E3:AW3,"sf*")-COUNTIF(E3:AW3,"sac*")-COUNTIF(E3:AW3,"ob")-COUNTIF(E3:AW3,"sb")</f>
        <v>0</v>
      </c>
      <c r="BA3" s="14">
        <f t="shared" ref="BA3:BA19" si="12">COUNT(F3,I3,L3,O3,R3,U3,X3,AA3,AD3,AG3,AJ3,AM3,AP3,AS3, AV3)</f>
        <v>0</v>
      </c>
      <c r="BB3" s="14">
        <f t="shared" ref="BB3:BB19" si="13">COUNTIF(E3:AW3,"1B")+COUNTIF(E3:AW3,"2B")+COUNTIF(E3:AW3,"3B")+COUNTIF(E3:AW3,"hr")+COUNTIF(E3:AW3,"1bsb")+COUNTIF(E3:AW3,"2bsb")</f>
        <v>0</v>
      </c>
      <c r="BC3" s="14">
        <f>SUM(G3,J3,M3,P3,S3,V3,Y3,AB3,AE3,AH3,AK3,AN3, AQ3, AT3, AW3)</f>
        <v>0</v>
      </c>
      <c r="BD3" s="14">
        <f t="shared" ref="BD3:BD19" si="14">COUNTIF(E3:AW3,"2B")+COUNTIF(E3:AW3,"2Bsb")</f>
        <v>0</v>
      </c>
      <c r="BE3" s="14">
        <f t="shared" si="2"/>
        <v>0</v>
      </c>
      <c r="BF3" s="14">
        <f t="shared" si="3"/>
        <v>0</v>
      </c>
      <c r="BG3" s="39">
        <f t="shared" ref="BG3:BG19" si="15">COUNTIF(E3:AW3,"*bb*")</f>
        <v>0</v>
      </c>
      <c r="BH3" s="14">
        <f t="shared" si="4"/>
        <v>0</v>
      </c>
      <c r="BI3" s="14">
        <f t="shared" si="5"/>
        <v>0</v>
      </c>
      <c r="BJ3" s="14">
        <f t="shared" si="6"/>
        <v>0</v>
      </c>
      <c r="BK3" s="14">
        <f t="shared" ref="BK3:BK19" si="16">COUNTIF(E3:AW3,"hbp")</f>
        <v>0</v>
      </c>
      <c r="BL3" s="14">
        <f t="shared" ref="BL3:BL19" si="17">COUNTIF(E3:AW3,"*sf*")</f>
        <v>0</v>
      </c>
      <c r="BM3" s="14">
        <f t="shared" ref="BM3:BM19" si="18">COUNTIF(E3:AW3,"sac*")</f>
        <v>0</v>
      </c>
      <c r="BN3" s="13">
        <f t="shared" si="7"/>
        <v>0</v>
      </c>
      <c r="BP3" s="38">
        <f t="shared" si="8"/>
        <v>0</v>
      </c>
      <c r="BQ3" s="38">
        <f t="shared" si="9"/>
        <v>0</v>
      </c>
      <c r="BR3" s="96"/>
      <c r="BV3" s="24"/>
      <c r="BY3" s="14" t="str">
        <f>IF(ISTEXT(BS3),1,"")</f>
        <v/>
      </c>
      <c r="CD3" s="17"/>
      <c r="CE3" s="17"/>
      <c r="CI3" s="13"/>
      <c r="CL3" s="14"/>
      <c r="CN3" s="16"/>
      <c r="CP3" s="26"/>
      <c r="CQ3" s="15"/>
      <c r="CR3" s="14"/>
      <c r="CS3" s="114"/>
      <c r="CU3" s="173" t="str">
        <f t="shared" si="10"/>
        <v/>
      </c>
      <c r="DY3" s="14"/>
      <c r="DZ3" s="14"/>
      <c r="EA3" s="26"/>
      <c r="EB3" s="40"/>
      <c r="EC3" s="40"/>
      <c r="ED3" s="40"/>
    </row>
    <row r="4" spans="2:134" ht="10.5" customHeight="1">
      <c r="B4" s="33">
        <f>'Game 1'!B4</f>
        <v>0</v>
      </c>
      <c r="C4" s="51">
        <f>'Game 1'!C4</f>
        <v>0</v>
      </c>
      <c r="D4" s="35">
        <f>'Game 1'!D4</f>
        <v>0</v>
      </c>
      <c r="E4" s="40"/>
      <c r="F4" s="34"/>
      <c r="G4" s="35"/>
      <c r="H4" s="40"/>
      <c r="I4" s="34"/>
      <c r="J4" s="35"/>
      <c r="K4" s="40"/>
      <c r="L4" s="34"/>
      <c r="M4" s="35"/>
      <c r="N4" s="40"/>
      <c r="O4" s="34"/>
      <c r="P4" s="35"/>
      <c r="Q4" s="40"/>
      <c r="R4" s="34"/>
      <c r="S4" s="35"/>
      <c r="T4" s="40"/>
      <c r="U4" s="34"/>
      <c r="V4" s="35"/>
      <c r="W4" s="40"/>
      <c r="X4" s="34"/>
      <c r="Y4" s="35"/>
      <c r="Z4" s="40"/>
      <c r="AA4" s="34"/>
      <c r="AB4" s="35"/>
      <c r="AC4" s="40"/>
      <c r="AD4" s="34"/>
      <c r="AE4" s="35"/>
      <c r="AF4" s="40"/>
      <c r="AG4" s="34"/>
      <c r="AH4" s="35"/>
      <c r="AI4" s="119"/>
      <c r="AJ4" s="34"/>
      <c r="AK4" s="35"/>
      <c r="AL4" s="119"/>
      <c r="AM4" s="34"/>
      <c r="AN4" s="35"/>
      <c r="AO4" s="119"/>
      <c r="AP4" s="34"/>
      <c r="AQ4" s="35"/>
      <c r="AR4" s="119"/>
      <c r="AS4" s="34"/>
      <c r="AT4" s="35"/>
      <c r="AU4" s="119"/>
      <c r="AV4" s="34"/>
      <c r="AW4" s="35"/>
      <c r="AX4" s="36">
        <f t="shared" si="0"/>
        <v>0</v>
      </c>
      <c r="AY4" s="14" t="str">
        <f t="shared" si="1"/>
        <v/>
      </c>
      <c r="AZ4" s="37">
        <f t="shared" si="11"/>
        <v>0</v>
      </c>
      <c r="BA4" s="14">
        <f t="shared" si="12"/>
        <v>0</v>
      </c>
      <c r="BB4" s="14">
        <f t="shared" si="13"/>
        <v>0</v>
      </c>
      <c r="BC4" s="14">
        <f t="shared" ref="BC4:BC19" si="19">SUM(G4,J4,M4,P4,S4,V4,Y4,AB4,AE4,AH4,AK4,AN4, AQ4, AT4, AW4)</f>
        <v>0</v>
      </c>
      <c r="BD4" s="14">
        <f t="shared" si="14"/>
        <v>0</v>
      </c>
      <c r="BE4" s="14">
        <f t="shared" si="2"/>
        <v>0</v>
      </c>
      <c r="BF4" s="14">
        <f t="shared" si="3"/>
        <v>0</v>
      </c>
      <c r="BG4" s="39">
        <f t="shared" si="15"/>
        <v>0</v>
      </c>
      <c r="BH4" s="14">
        <f t="shared" si="4"/>
        <v>0</v>
      </c>
      <c r="BI4" s="14">
        <f t="shared" si="5"/>
        <v>0</v>
      </c>
      <c r="BJ4" s="14">
        <f t="shared" si="6"/>
        <v>0</v>
      </c>
      <c r="BK4" s="14">
        <f t="shared" si="16"/>
        <v>0</v>
      </c>
      <c r="BL4" s="14">
        <f t="shared" si="17"/>
        <v>0</v>
      </c>
      <c r="BM4" s="14">
        <f t="shared" si="18"/>
        <v>0</v>
      </c>
      <c r="BN4" s="13">
        <f t="shared" si="7"/>
        <v>0</v>
      </c>
      <c r="BP4" s="38">
        <f t="shared" si="8"/>
        <v>0</v>
      </c>
      <c r="BQ4" s="38">
        <f t="shared" si="9"/>
        <v>0</v>
      </c>
      <c r="BR4" s="96"/>
      <c r="BV4" s="24"/>
      <c r="BY4" s="14" t="str">
        <f t="shared" ref="BY4:BY11" si="20">IF(ISTEXT(BS4),1,"")</f>
        <v/>
      </c>
      <c r="CD4" s="17"/>
      <c r="CE4" s="17"/>
      <c r="CI4" s="13"/>
      <c r="CL4" s="14"/>
      <c r="CN4" s="16"/>
      <c r="CP4" s="26"/>
      <c r="CQ4" s="15"/>
      <c r="CR4" s="14"/>
      <c r="CS4" s="114"/>
      <c r="CU4" s="173" t="str">
        <f t="shared" si="10"/>
        <v/>
      </c>
      <c r="DY4" s="14"/>
      <c r="DZ4" s="14"/>
      <c r="EA4" s="26"/>
      <c r="EB4" s="40"/>
      <c r="EC4" s="40"/>
      <c r="ED4" s="40"/>
    </row>
    <row r="5" spans="2:134" ht="10.5" customHeight="1">
      <c r="B5" s="41"/>
      <c r="C5" s="42"/>
      <c r="D5" s="42"/>
      <c r="E5" s="197"/>
      <c r="F5" s="42"/>
      <c r="G5" s="43"/>
      <c r="H5" s="197"/>
      <c r="I5" s="42"/>
      <c r="J5" s="43"/>
      <c r="K5" s="197"/>
      <c r="L5" s="42"/>
      <c r="M5" s="43"/>
      <c r="N5" s="197"/>
      <c r="O5" s="42"/>
      <c r="P5" s="43"/>
      <c r="Q5" s="197"/>
      <c r="R5" s="42"/>
      <c r="S5" s="43"/>
      <c r="T5" s="197"/>
      <c r="U5" s="42"/>
      <c r="V5" s="43"/>
      <c r="W5" s="197"/>
      <c r="X5" s="42"/>
      <c r="Y5" s="43"/>
      <c r="Z5" s="197"/>
      <c r="AA5" s="42"/>
      <c r="AB5" s="43"/>
      <c r="AC5" s="197"/>
      <c r="AD5" s="42"/>
      <c r="AE5" s="43"/>
      <c r="AF5" s="197"/>
      <c r="AG5" s="42"/>
      <c r="AH5" s="43"/>
      <c r="AI5" s="120"/>
      <c r="AJ5" s="42"/>
      <c r="AK5" s="43"/>
      <c r="AL5" s="120"/>
      <c r="AM5" s="42"/>
      <c r="AN5" s="43"/>
      <c r="AO5" s="120"/>
      <c r="AP5" s="42"/>
      <c r="AQ5" s="43"/>
      <c r="AR5" s="120"/>
      <c r="AS5" s="42"/>
      <c r="AT5" s="43"/>
      <c r="AU5" s="120"/>
      <c r="AV5" s="42"/>
      <c r="AW5" s="43"/>
      <c r="AX5" s="36" t="str">
        <f t="shared" si="0"/>
        <v/>
      </c>
      <c r="AY5" s="14" t="str">
        <f t="shared" si="1"/>
        <v/>
      </c>
      <c r="AZ5" s="37">
        <f t="shared" si="11"/>
        <v>0</v>
      </c>
      <c r="BA5" s="14">
        <f t="shared" si="12"/>
        <v>0</v>
      </c>
      <c r="BB5" s="14">
        <f t="shared" si="13"/>
        <v>0</v>
      </c>
      <c r="BC5" s="14">
        <f t="shared" si="19"/>
        <v>0</v>
      </c>
      <c r="BD5" s="14">
        <f t="shared" si="14"/>
        <v>0</v>
      </c>
      <c r="BE5" s="14">
        <f t="shared" si="2"/>
        <v>0</v>
      </c>
      <c r="BF5" s="14">
        <f t="shared" si="3"/>
        <v>0</v>
      </c>
      <c r="BG5" s="39">
        <f t="shared" si="15"/>
        <v>0</v>
      </c>
      <c r="BH5" s="14">
        <f t="shared" si="4"/>
        <v>0</v>
      </c>
      <c r="BI5" s="14">
        <f t="shared" si="5"/>
        <v>0</v>
      </c>
      <c r="BJ5" s="14">
        <f t="shared" si="6"/>
        <v>0</v>
      </c>
      <c r="BK5" s="14">
        <f t="shared" si="16"/>
        <v>0</v>
      </c>
      <c r="BL5" s="14">
        <f t="shared" si="17"/>
        <v>0</v>
      </c>
      <c r="BM5" s="14">
        <f t="shared" si="18"/>
        <v>0</v>
      </c>
      <c r="BN5" s="13">
        <f t="shared" si="7"/>
        <v>0</v>
      </c>
      <c r="BP5" s="38">
        <f t="shared" si="8"/>
        <v>0</v>
      </c>
      <c r="BQ5" s="38">
        <f t="shared" si="9"/>
        <v>0</v>
      </c>
      <c r="BR5" s="96"/>
      <c r="BV5" s="24"/>
      <c r="BY5" s="14" t="str">
        <f t="shared" si="20"/>
        <v/>
      </c>
      <c r="CD5" s="17"/>
      <c r="CE5" s="17"/>
      <c r="CI5" s="13"/>
      <c r="CL5" s="14"/>
      <c r="CN5" s="16"/>
      <c r="CP5" s="26"/>
      <c r="CQ5" s="15"/>
      <c r="CR5" s="14"/>
      <c r="CS5" s="114"/>
      <c r="CU5" s="173" t="str">
        <f t="shared" si="10"/>
        <v/>
      </c>
      <c r="DY5" s="14"/>
      <c r="DZ5" s="14"/>
      <c r="EA5" s="26"/>
      <c r="EB5" s="40"/>
      <c r="EC5" s="40"/>
      <c r="ED5" s="40"/>
    </row>
    <row r="6" spans="2:134" ht="10.5" customHeight="1">
      <c r="B6" s="33">
        <f>'Game 1'!B6</f>
        <v>0</v>
      </c>
      <c r="C6" s="51">
        <f>'Game 1'!C6</f>
        <v>0</v>
      </c>
      <c r="D6" s="35">
        <f>'Game 1'!D6</f>
        <v>0</v>
      </c>
      <c r="E6" s="40"/>
      <c r="F6" s="34"/>
      <c r="G6" s="35"/>
      <c r="H6" s="40"/>
      <c r="I6" s="34"/>
      <c r="J6" s="35"/>
      <c r="K6" s="40"/>
      <c r="L6" s="34"/>
      <c r="M6" s="35"/>
      <c r="N6" s="40"/>
      <c r="O6" s="34"/>
      <c r="P6" s="35"/>
      <c r="Q6" s="40"/>
      <c r="R6" s="34"/>
      <c r="S6" s="35"/>
      <c r="T6" s="40"/>
      <c r="U6" s="34"/>
      <c r="V6" s="35"/>
      <c r="W6" s="40"/>
      <c r="X6" s="34"/>
      <c r="Y6" s="35"/>
      <c r="Z6" s="40"/>
      <c r="AA6" s="34"/>
      <c r="AB6" s="35"/>
      <c r="AC6" s="40"/>
      <c r="AD6" s="34"/>
      <c r="AE6" s="35"/>
      <c r="AF6" s="40"/>
      <c r="AG6" s="34"/>
      <c r="AH6" s="35"/>
      <c r="AI6" s="119"/>
      <c r="AJ6" s="34"/>
      <c r="AK6" s="35"/>
      <c r="AL6" s="119"/>
      <c r="AM6" s="34"/>
      <c r="AN6" s="35"/>
      <c r="AO6" s="119"/>
      <c r="AP6" s="34"/>
      <c r="AQ6" s="35"/>
      <c r="AR6" s="119"/>
      <c r="AS6" s="34"/>
      <c r="AT6" s="35"/>
      <c r="AU6" s="119"/>
      <c r="AV6" s="34"/>
      <c r="AW6" s="35"/>
      <c r="AX6" s="36">
        <f t="shared" si="0"/>
        <v>0</v>
      </c>
      <c r="AY6" s="14" t="str">
        <f t="shared" si="1"/>
        <v/>
      </c>
      <c r="AZ6" s="37">
        <f t="shared" si="11"/>
        <v>0</v>
      </c>
      <c r="BA6" s="14">
        <f t="shared" si="12"/>
        <v>0</v>
      </c>
      <c r="BB6" s="14">
        <f t="shared" si="13"/>
        <v>0</v>
      </c>
      <c r="BC6" s="14">
        <f t="shared" si="19"/>
        <v>0</v>
      </c>
      <c r="BD6" s="14">
        <f t="shared" si="14"/>
        <v>0</v>
      </c>
      <c r="BE6" s="14">
        <f t="shared" si="2"/>
        <v>0</v>
      </c>
      <c r="BF6" s="14">
        <f t="shared" si="3"/>
        <v>0</v>
      </c>
      <c r="BG6" s="39">
        <f t="shared" si="15"/>
        <v>0</v>
      </c>
      <c r="BH6" s="14">
        <f t="shared" si="4"/>
        <v>0</v>
      </c>
      <c r="BI6" s="14">
        <f t="shared" si="5"/>
        <v>0</v>
      </c>
      <c r="BJ6" s="14">
        <f t="shared" si="6"/>
        <v>0</v>
      </c>
      <c r="BK6" s="14">
        <f t="shared" si="16"/>
        <v>0</v>
      </c>
      <c r="BL6" s="14">
        <f t="shared" si="17"/>
        <v>0</v>
      </c>
      <c r="BM6" s="14">
        <f t="shared" si="18"/>
        <v>0</v>
      </c>
      <c r="BN6" s="13">
        <f t="shared" si="7"/>
        <v>0</v>
      </c>
      <c r="BP6" s="38">
        <f t="shared" si="8"/>
        <v>0</v>
      </c>
      <c r="BQ6" s="38">
        <f t="shared" si="9"/>
        <v>0</v>
      </c>
      <c r="BR6" s="96"/>
      <c r="BV6" s="24"/>
      <c r="BY6" s="14" t="str">
        <f t="shared" si="20"/>
        <v/>
      </c>
      <c r="CD6" s="17"/>
      <c r="CE6" s="17"/>
      <c r="CI6" s="13"/>
      <c r="CL6" s="14"/>
      <c r="CN6" s="16"/>
      <c r="CP6" s="26"/>
      <c r="CQ6" s="15"/>
      <c r="CR6" s="14"/>
      <c r="CS6" s="114"/>
      <c r="CU6" s="173" t="str">
        <f t="shared" si="10"/>
        <v/>
      </c>
      <c r="DY6" s="14"/>
      <c r="DZ6" s="14"/>
      <c r="EA6" s="26"/>
      <c r="EB6" s="40"/>
      <c r="EC6" s="40"/>
      <c r="ED6" s="40"/>
    </row>
    <row r="7" spans="2:134" ht="10.5" customHeight="1">
      <c r="B7" s="41"/>
      <c r="C7" s="42"/>
      <c r="D7" s="42"/>
      <c r="E7" s="197"/>
      <c r="F7" s="42"/>
      <c r="G7" s="43"/>
      <c r="H7" s="197"/>
      <c r="I7" s="42"/>
      <c r="J7" s="43"/>
      <c r="K7" s="197"/>
      <c r="L7" s="42"/>
      <c r="M7" s="43"/>
      <c r="N7" s="197"/>
      <c r="O7" s="42"/>
      <c r="P7" s="43"/>
      <c r="Q7" s="197"/>
      <c r="R7" s="42"/>
      <c r="S7" s="43"/>
      <c r="T7" s="197"/>
      <c r="U7" s="42"/>
      <c r="V7" s="43"/>
      <c r="W7" s="197"/>
      <c r="X7" s="42"/>
      <c r="Y7" s="43"/>
      <c r="Z7" s="197"/>
      <c r="AA7" s="42"/>
      <c r="AB7" s="43"/>
      <c r="AC7" s="197"/>
      <c r="AD7" s="42"/>
      <c r="AE7" s="43"/>
      <c r="AF7" s="197"/>
      <c r="AG7" s="42"/>
      <c r="AH7" s="43"/>
      <c r="AI7" s="120"/>
      <c r="AJ7" s="42"/>
      <c r="AK7" s="43"/>
      <c r="AL7" s="120"/>
      <c r="AM7" s="42"/>
      <c r="AN7" s="43"/>
      <c r="AO7" s="120"/>
      <c r="AP7" s="42"/>
      <c r="AQ7" s="43"/>
      <c r="AR7" s="120"/>
      <c r="AS7" s="42"/>
      <c r="AT7" s="43"/>
      <c r="AU7" s="120"/>
      <c r="AV7" s="42"/>
      <c r="AW7" s="43"/>
      <c r="AX7" s="36" t="str">
        <f t="shared" si="0"/>
        <v/>
      </c>
      <c r="AY7" s="14" t="str">
        <f t="shared" si="1"/>
        <v/>
      </c>
      <c r="AZ7" s="37">
        <f t="shared" si="11"/>
        <v>0</v>
      </c>
      <c r="BA7" s="14">
        <f t="shared" si="12"/>
        <v>0</v>
      </c>
      <c r="BB7" s="14">
        <f t="shared" si="13"/>
        <v>0</v>
      </c>
      <c r="BC7" s="14">
        <f t="shared" si="19"/>
        <v>0</v>
      </c>
      <c r="BD7" s="14">
        <f t="shared" si="14"/>
        <v>0</v>
      </c>
      <c r="BE7" s="14">
        <f t="shared" si="2"/>
        <v>0</v>
      </c>
      <c r="BF7" s="14">
        <f t="shared" si="3"/>
        <v>0</v>
      </c>
      <c r="BG7" s="39">
        <f t="shared" si="15"/>
        <v>0</v>
      </c>
      <c r="BH7" s="14">
        <f t="shared" si="4"/>
        <v>0</v>
      </c>
      <c r="BI7" s="14">
        <f t="shared" si="5"/>
        <v>0</v>
      </c>
      <c r="BJ7" s="14">
        <f t="shared" si="6"/>
        <v>0</v>
      </c>
      <c r="BK7" s="14">
        <f t="shared" si="16"/>
        <v>0</v>
      </c>
      <c r="BL7" s="14">
        <f t="shared" si="17"/>
        <v>0</v>
      </c>
      <c r="BM7" s="14">
        <f t="shared" si="18"/>
        <v>0</v>
      </c>
      <c r="BN7" s="13">
        <f t="shared" si="7"/>
        <v>0</v>
      </c>
      <c r="BP7" s="38">
        <f t="shared" si="8"/>
        <v>0</v>
      </c>
      <c r="BQ7" s="38">
        <f t="shared" si="9"/>
        <v>0</v>
      </c>
      <c r="BR7" s="96"/>
      <c r="BV7" s="24"/>
      <c r="BY7" s="14" t="str">
        <f t="shared" si="20"/>
        <v/>
      </c>
      <c r="CD7" s="17"/>
      <c r="CE7" s="17"/>
      <c r="CI7" s="13"/>
      <c r="CL7" s="14"/>
      <c r="CN7" s="16"/>
      <c r="CP7" s="26"/>
      <c r="CQ7" s="15"/>
      <c r="CR7" s="14"/>
      <c r="CS7" s="114"/>
      <c r="CU7" s="173" t="str">
        <f t="shared" si="10"/>
        <v/>
      </c>
      <c r="DY7" s="14"/>
      <c r="DZ7" s="14"/>
      <c r="EA7" s="26"/>
      <c r="EB7" s="40"/>
      <c r="EC7" s="40"/>
      <c r="ED7" s="40"/>
    </row>
    <row r="8" spans="2:134" ht="10.5" customHeight="1">
      <c r="B8" s="33">
        <f>'Game 1'!B8</f>
        <v>0</v>
      </c>
      <c r="C8" s="51">
        <f>'Game 1'!C8</f>
        <v>0</v>
      </c>
      <c r="D8" s="35">
        <f>'Game 1'!D8</f>
        <v>0</v>
      </c>
      <c r="E8" s="40"/>
      <c r="F8" s="34"/>
      <c r="G8" s="35"/>
      <c r="H8" s="40"/>
      <c r="I8" s="34"/>
      <c r="J8" s="35"/>
      <c r="K8" s="40"/>
      <c r="L8" s="34"/>
      <c r="M8" s="35"/>
      <c r="N8" s="40"/>
      <c r="O8" s="34"/>
      <c r="P8" s="35"/>
      <c r="Q8" s="40"/>
      <c r="R8" s="34"/>
      <c r="S8" s="35"/>
      <c r="T8" s="40"/>
      <c r="U8" s="34"/>
      <c r="V8" s="35"/>
      <c r="W8" s="40"/>
      <c r="X8" s="34"/>
      <c r="Y8" s="35"/>
      <c r="Z8" s="40"/>
      <c r="AA8" s="34"/>
      <c r="AB8" s="35"/>
      <c r="AC8" s="40"/>
      <c r="AD8" s="34"/>
      <c r="AE8" s="35"/>
      <c r="AF8" s="40"/>
      <c r="AG8" s="34"/>
      <c r="AH8" s="35"/>
      <c r="AI8" s="119"/>
      <c r="AJ8" s="34"/>
      <c r="AK8" s="35"/>
      <c r="AL8" s="119"/>
      <c r="AM8" s="34"/>
      <c r="AN8" s="35"/>
      <c r="AO8" s="119"/>
      <c r="AP8" s="34"/>
      <c r="AQ8" s="35"/>
      <c r="AR8" s="119"/>
      <c r="AS8" s="34"/>
      <c r="AT8" s="35"/>
      <c r="AU8" s="119"/>
      <c r="AV8" s="34"/>
      <c r="AW8" s="35"/>
      <c r="AX8" s="36">
        <f t="shared" si="0"/>
        <v>0</v>
      </c>
      <c r="AY8" s="14" t="str">
        <f t="shared" si="1"/>
        <v/>
      </c>
      <c r="AZ8" s="37">
        <f t="shared" si="11"/>
        <v>0</v>
      </c>
      <c r="BA8" s="14">
        <f t="shared" si="12"/>
        <v>0</v>
      </c>
      <c r="BB8" s="14">
        <f t="shared" si="13"/>
        <v>0</v>
      </c>
      <c r="BC8" s="14">
        <f t="shared" si="19"/>
        <v>0</v>
      </c>
      <c r="BD8" s="14">
        <f t="shared" si="14"/>
        <v>0</v>
      </c>
      <c r="BE8" s="14">
        <f t="shared" si="2"/>
        <v>0</v>
      </c>
      <c r="BF8" s="14">
        <f t="shared" si="3"/>
        <v>0</v>
      </c>
      <c r="BG8" s="39">
        <f t="shared" si="15"/>
        <v>0</v>
      </c>
      <c r="BH8" s="14">
        <f t="shared" si="4"/>
        <v>0</v>
      </c>
      <c r="BI8" s="14">
        <f t="shared" si="5"/>
        <v>0</v>
      </c>
      <c r="BJ8" s="14">
        <f t="shared" si="6"/>
        <v>0</v>
      </c>
      <c r="BK8" s="14">
        <f t="shared" si="16"/>
        <v>0</v>
      </c>
      <c r="BL8" s="14">
        <f t="shared" si="17"/>
        <v>0</v>
      </c>
      <c r="BM8" s="14">
        <f t="shared" si="18"/>
        <v>0</v>
      </c>
      <c r="BN8" s="13">
        <f t="shared" si="7"/>
        <v>0</v>
      </c>
      <c r="BP8" s="38">
        <f t="shared" si="8"/>
        <v>0</v>
      </c>
      <c r="BQ8" s="38">
        <f t="shared" si="9"/>
        <v>0</v>
      </c>
      <c r="BR8" s="96"/>
      <c r="BV8" s="24"/>
      <c r="BY8" s="14" t="str">
        <f t="shared" si="20"/>
        <v/>
      </c>
      <c r="CD8" s="17"/>
      <c r="CE8" s="17"/>
      <c r="CI8" s="13"/>
      <c r="CL8" s="14"/>
      <c r="CN8" s="16"/>
      <c r="CP8" s="26"/>
      <c r="CQ8" s="15"/>
      <c r="CR8" s="14"/>
      <c r="CS8" s="114"/>
      <c r="CU8" s="173" t="str">
        <f t="shared" si="10"/>
        <v/>
      </c>
      <c r="DY8" s="14"/>
      <c r="DZ8" s="14"/>
      <c r="EA8" s="26"/>
      <c r="EB8" s="40"/>
      <c r="EC8" s="40"/>
      <c r="ED8" s="40"/>
    </row>
    <row r="9" spans="2:134" ht="10.5" customHeight="1">
      <c r="B9" s="41"/>
      <c r="C9" s="42"/>
      <c r="D9" s="42"/>
      <c r="E9" s="197"/>
      <c r="F9" s="42"/>
      <c r="G9" s="43"/>
      <c r="H9" s="197"/>
      <c r="I9" s="42"/>
      <c r="J9" s="43"/>
      <c r="K9" s="197"/>
      <c r="L9" s="42"/>
      <c r="M9" s="43"/>
      <c r="N9" s="197"/>
      <c r="O9" s="42"/>
      <c r="P9" s="43"/>
      <c r="Q9" s="197"/>
      <c r="R9" s="42"/>
      <c r="S9" s="43"/>
      <c r="T9" s="197"/>
      <c r="U9" s="42"/>
      <c r="V9" s="43"/>
      <c r="W9" s="197"/>
      <c r="X9" s="42"/>
      <c r="Y9" s="43"/>
      <c r="Z9" s="197"/>
      <c r="AA9" s="42"/>
      <c r="AB9" s="43"/>
      <c r="AC9" s="197"/>
      <c r="AD9" s="42"/>
      <c r="AE9" s="43"/>
      <c r="AF9" s="197"/>
      <c r="AG9" s="42"/>
      <c r="AH9" s="43"/>
      <c r="AI9" s="120"/>
      <c r="AJ9" s="42"/>
      <c r="AK9" s="43"/>
      <c r="AL9" s="120"/>
      <c r="AM9" s="42"/>
      <c r="AN9" s="43"/>
      <c r="AO9" s="120"/>
      <c r="AP9" s="42"/>
      <c r="AQ9" s="43"/>
      <c r="AR9" s="120"/>
      <c r="AS9" s="42"/>
      <c r="AT9" s="43"/>
      <c r="AU9" s="120"/>
      <c r="AV9" s="42"/>
      <c r="AW9" s="43"/>
      <c r="AX9" s="36" t="str">
        <f t="shared" si="0"/>
        <v/>
      </c>
      <c r="AY9" s="14" t="str">
        <f t="shared" si="1"/>
        <v/>
      </c>
      <c r="AZ9" s="37">
        <f t="shared" si="11"/>
        <v>0</v>
      </c>
      <c r="BA9" s="14">
        <f t="shared" si="12"/>
        <v>0</v>
      </c>
      <c r="BB9" s="14">
        <f t="shared" si="13"/>
        <v>0</v>
      </c>
      <c r="BC9" s="14">
        <f t="shared" si="19"/>
        <v>0</v>
      </c>
      <c r="BD9" s="14">
        <f t="shared" si="14"/>
        <v>0</v>
      </c>
      <c r="BE9" s="14">
        <f t="shared" si="2"/>
        <v>0</v>
      </c>
      <c r="BF9" s="14">
        <f t="shared" si="3"/>
        <v>0</v>
      </c>
      <c r="BG9" s="39">
        <f t="shared" si="15"/>
        <v>0</v>
      </c>
      <c r="BH9" s="14">
        <f t="shared" si="4"/>
        <v>0</v>
      </c>
      <c r="BI9" s="14">
        <f t="shared" si="5"/>
        <v>0</v>
      </c>
      <c r="BJ9" s="14">
        <f t="shared" si="6"/>
        <v>0</v>
      </c>
      <c r="BK9" s="14">
        <f t="shared" si="16"/>
        <v>0</v>
      </c>
      <c r="BL9" s="14">
        <f t="shared" si="17"/>
        <v>0</v>
      </c>
      <c r="BM9" s="14">
        <f t="shared" si="18"/>
        <v>0</v>
      </c>
      <c r="BN9" s="13">
        <f t="shared" si="7"/>
        <v>0</v>
      </c>
      <c r="BP9" s="38">
        <f t="shared" si="8"/>
        <v>0</v>
      </c>
      <c r="BQ9" s="38">
        <f t="shared" si="9"/>
        <v>0</v>
      </c>
      <c r="BR9" s="96"/>
      <c r="BV9" s="24"/>
      <c r="BY9" s="14" t="str">
        <f t="shared" si="20"/>
        <v/>
      </c>
      <c r="CD9" s="17"/>
      <c r="CE9" s="17"/>
      <c r="CI9" s="13"/>
      <c r="CL9" s="14"/>
      <c r="CN9" s="16"/>
      <c r="CP9" s="26"/>
      <c r="CQ9" s="15"/>
      <c r="CR9" s="14"/>
      <c r="CS9" s="114"/>
      <c r="CU9" s="173" t="str">
        <f t="shared" si="10"/>
        <v/>
      </c>
      <c r="DY9" s="14"/>
      <c r="DZ9" s="14"/>
      <c r="EA9" s="26"/>
      <c r="EB9" s="40"/>
      <c r="EC9" s="40"/>
      <c r="ED9" s="40"/>
    </row>
    <row r="10" spans="2:134" ht="10.5" customHeight="1">
      <c r="B10" s="33">
        <f>'Game 1'!B10</f>
        <v>0</v>
      </c>
      <c r="C10" s="51">
        <f>'Game 1'!C10</f>
        <v>0</v>
      </c>
      <c r="D10" s="35">
        <f>'Game 1'!D10</f>
        <v>0</v>
      </c>
      <c r="E10" s="40"/>
      <c r="F10" s="34"/>
      <c r="G10" s="35"/>
      <c r="H10" s="40"/>
      <c r="I10" s="34"/>
      <c r="J10" s="35"/>
      <c r="K10" s="40"/>
      <c r="L10" s="34"/>
      <c r="M10" s="35"/>
      <c r="N10" s="40"/>
      <c r="O10" s="34"/>
      <c r="P10" s="35"/>
      <c r="Q10" s="40"/>
      <c r="R10" s="34"/>
      <c r="S10" s="35"/>
      <c r="T10" s="40"/>
      <c r="U10" s="34"/>
      <c r="V10" s="35"/>
      <c r="W10" s="40"/>
      <c r="X10" s="34"/>
      <c r="Y10" s="35"/>
      <c r="Z10" s="40"/>
      <c r="AA10" s="34"/>
      <c r="AB10" s="35"/>
      <c r="AC10" s="40"/>
      <c r="AD10" s="34"/>
      <c r="AE10" s="35"/>
      <c r="AF10" s="40"/>
      <c r="AG10" s="34"/>
      <c r="AH10" s="35"/>
      <c r="AI10" s="119"/>
      <c r="AJ10" s="34"/>
      <c r="AK10" s="35"/>
      <c r="AL10" s="119"/>
      <c r="AM10" s="34"/>
      <c r="AN10" s="35"/>
      <c r="AO10" s="119"/>
      <c r="AP10" s="34"/>
      <c r="AQ10" s="35"/>
      <c r="AR10" s="119"/>
      <c r="AS10" s="34"/>
      <c r="AT10" s="35"/>
      <c r="AU10" s="119"/>
      <c r="AV10" s="34"/>
      <c r="AW10" s="35"/>
      <c r="AX10" s="36">
        <f t="shared" si="0"/>
        <v>0</v>
      </c>
      <c r="AY10" s="14" t="str">
        <f t="shared" si="1"/>
        <v/>
      </c>
      <c r="AZ10" s="37">
        <f t="shared" si="11"/>
        <v>0</v>
      </c>
      <c r="BA10" s="14">
        <f t="shared" si="12"/>
        <v>0</v>
      </c>
      <c r="BB10" s="14">
        <f t="shared" si="13"/>
        <v>0</v>
      </c>
      <c r="BC10" s="14">
        <f t="shared" si="19"/>
        <v>0</v>
      </c>
      <c r="BD10" s="14">
        <f t="shared" si="14"/>
        <v>0</v>
      </c>
      <c r="BE10" s="14">
        <f t="shared" si="2"/>
        <v>0</v>
      </c>
      <c r="BF10" s="14">
        <f t="shared" si="3"/>
        <v>0</v>
      </c>
      <c r="BG10" s="39">
        <f t="shared" si="15"/>
        <v>0</v>
      </c>
      <c r="BH10" s="14">
        <f t="shared" si="4"/>
        <v>0</v>
      </c>
      <c r="BI10" s="14">
        <f t="shared" si="5"/>
        <v>0</v>
      </c>
      <c r="BJ10" s="14">
        <f t="shared" si="6"/>
        <v>0</v>
      </c>
      <c r="BK10" s="14">
        <f t="shared" si="16"/>
        <v>0</v>
      </c>
      <c r="BL10" s="14">
        <f t="shared" si="17"/>
        <v>0</v>
      </c>
      <c r="BM10" s="14">
        <f t="shared" si="18"/>
        <v>0</v>
      </c>
      <c r="BN10" s="13">
        <f t="shared" si="7"/>
        <v>0</v>
      </c>
      <c r="BP10" s="38">
        <f t="shared" si="8"/>
        <v>0</v>
      </c>
      <c r="BQ10" s="38">
        <f t="shared" si="9"/>
        <v>0</v>
      </c>
      <c r="BR10" s="96"/>
      <c r="BV10" s="24"/>
      <c r="BY10" s="14" t="str">
        <f t="shared" si="20"/>
        <v/>
      </c>
      <c r="CD10" s="17"/>
      <c r="CE10" s="17"/>
      <c r="CI10" s="13"/>
      <c r="CL10" s="14"/>
      <c r="CN10" s="16"/>
      <c r="CP10" s="26"/>
      <c r="CR10" s="118"/>
      <c r="CU10" s="173" t="str">
        <f t="shared" si="10"/>
        <v/>
      </c>
      <c r="DY10" s="14"/>
      <c r="DZ10" s="14"/>
      <c r="EA10" s="26"/>
      <c r="EB10" s="40"/>
      <c r="EC10" s="40"/>
      <c r="ED10" s="40"/>
    </row>
    <row r="11" spans="2:134" ht="10.5" customHeight="1">
      <c r="B11" s="41"/>
      <c r="C11" s="42"/>
      <c r="D11" s="42"/>
      <c r="E11" s="197"/>
      <c r="F11" s="42"/>
      <c r="G11" s="43"/>
      <c r="H11" s="197"/>
      <c r="I11" s="42"/>
      <c r="J11" s="43"/>
      <c r="K11" s="197"/>
      <c r="L11" s="42"/>
      <c r="M11" s="43"/>
      <c r="N11" s="197"/>
      <c r="O11" s="42"/>
      <c r="P11" s="43"/>
      <c r="Q11" s="197"/>
      <c r="R11" s="42"/>
      <c r="S11" s="43"/>
      <c r="T11" s="197"/>
      <c r="U11" s="42"/>
      <c r="V11" s="43"/>
      <c r="W11" s="197"/>
      <c r="X11" s="42"/>
      <c r="Y11" s="43"/>
      <c r="Z11" s="197"/>
      <c r="AA11" s="42"/>
      <c r="AB11" s="43"/>
      <c r="AC11" s="197"/>
      <c r="AD11" s="42"/>
      <c r="AE11" s="43"/>
      <c r="AF11" s="197"/>
      <c r="AG11" s="42"/>
      <c r="AH11" s="43"/>
      <c r="AI11" s="120"/>
      <c r="AJ11" s="42"/>
      <c r="AK11" s="43"/>
      <c r="AL11" s="120"/>
      <c r="AM11" s="42"/>
      <c r="AN11" s="43"/>
      <c r="AO11" s="120"/>
      <c r="AP11" s="42"/>
      <c r="AQ11" s="43"/>
      <c r="AR11" s="120"/>
      <c r="AS11" s="42"/>
      <c r="AT11" s="43"/>
      <c r="AU11" s="120"/>
      <c r="AV11" s="42"/>
      <c r="AW11" s="43"/>
      <c r="AX11" s="36" t="str">
        <f t="shared" si="0"/>
        <v/>
      </c>
      <c r="AY11" s="14" t="str">
        <f t="shared" si="1"/>
        <v/>
      </c>
      <c r="AZ11" s="37">
        <f t="shared" si="11"/>
        <v>0</v>
      </c>
      <c r="BA11" s="14">
        <f t="shared" si="12"/>
        <v>0</v>
      </c>
      <c r="BB11" s="14">
        <f t="shared" si="13"/>
        <v>0</v>
      </c>
      <c r="BC11" s="14">
        <f t="shared" si="19"/>
        <v>0</v>
      </c>
      <c r="BD11" s="14">
        <f t="shared" si="14"/>
        <v>0</v>
      </c>
      <c r="BE11" s="14">
        <f t="shared" si="2"/>
        <v>0</v>
      </c>
      <c r="BF11" s="14">
        <f t="shared" si="3"/>
        <v>0</v>
      </c>
      <c r="BG11" s="39">
        <f t="shared" si="15"/>
        <v>0</v>
      </c>
      <c r="BH11" s="14">
        <f t="shared" si="4"/>
        <v>0</v>
      </c>
      <c r="BI11" s="14">
        <f t="shared" si="5"/>
        <v>0</v>
      </c>
      <c r="BJ11" s="14">
        <f t="shared" si="6"/>
        <v>0</v>
      </c>
      <c r="BK11" s="14">
        <f t="shared" si="16"/>
        <v>0</v>
      </c>
      <c r="BL11" s="14">
        <f t="shared" si="17"/>
        <v>0</v>
      </c>
      <c r="BM11" s="14">
        <f t="shared" si="18"/>
        <v>0</v>
      </c>
      <c r="BN11" s="13">
        <f t="shared" si="7"/>
        <v>0</v>
      </c>
      <c r="BP11" s="38">
        <f t="shared" si="8"/>
        <v>0</v>
      </c>
      <c r="BQ11" s="38">
        <f t="shared" si="9"/>
        <v>0</v>
      </c>
      <c r="BR11" s="96"/>
      <c r="BS11" s="95"/>
      <c r="BV11" s="24"/>
      <c r="BY11" s="14" t="str">
        <f t="shared" si="20"/>
        <v/>
      </c>
      <c r="CD11" s="17"/>
      <c r="CE11" s="17"/>
      <c r="CI11" s="13"/>
      <c r="CL11" s="14"/>
      <c r="CN11" s="16"/>
      <c r="CP11" s="26"/>
      <c r="CU11" s="173" t="str">
        <f t="shared" si="10"/>
        <v/>
      </c>
      <c r="DY11" s="14"/>
      <c r="DZ11" s="14"/>
      <c r="EA11" s="26"/>
      <c r="EB11" s="40"/>
      <c r="EC11" s="40"/>
      <c r="ED11" s="40"/>
    </row>
    <row r="12" spans="2:134" ht="10.5" customHeight="1">
      <c r="B12" s="33">
        <f>'Game 1'!B12</f>
        <v>0</v>
      </c>
      <c r="C12" s="51">
        <f>'Game 1'!C12</f>
        <v>0</v>
      </c>
      <c r="D12" s="35">
        <f>'Game 1'!D12</f>
        <v>0</v>
      </c>
      <c r="E12" s="40"/>
      <c r="F12" s="34"/>
      <c r="G12" s="35"/>
      <c r="H12" s="40"/>
      <c r="I12" s="34"/>
      <c r="J12" s="35"/>
      <c r="K12" s="40"/>
      <c r="L12" s="34"/>
      <c r="M12" s="35"/>
      <c r="N12" s="40"/>
      <c r="O12" s="34"/>
      <c r="P12" s="35"/>
      <c r="Q12" s="40"/>
      <c r="R12" s="34"/>
      <c r="S12" s="35"/>
      <c r="T12" s="40"/>
      <c r="U12" s="34"/>
      <c r="V12" s="35"/>
      <c r="W12" s="40"/>
      <c r="X12" s="34"/>
      <c r="Y12" s="35"/>
      <c r="Z12" s="40"/>
      <c r="AA12" s="34"/>
      <c r="AB12" s="35"/>
      <c r="AC12" s="40"/>
      <c r="AD12" s="34"/>
      <c r="AE12" s="35"/>
      <c r="AF12" s="40"/>
      <c r="AG12" s="34"/>
      <c r="AH12" s="35"/>
      <c r="AI12" s="119"/>
      <c r="AJ12" s="34"/>
      <c r="AK12" s="35"/>
      <c r="AL12" s="119"/>
      <c r="AM12" s="34"/>
      <c r="AN12" s="35"/>
      <c r="AO12" s="119"/>
      <c r="AP12" s="34"/>
      <c r="AQ12" s="35"/>
      <c r="AR12" s="119"/>
      <c r="AS12" s="34"/>
      <c r="AT12" s="35"/>
      <c r="AU12" s="119"/>
      <c r="AV12" s="34"/>
      <c r="AW12" s="35"/>
      <c r="AX12" s="36">
        <f t="shared" si="0"/>
        <v>0</v>
      </c>
      <c r="AY12" s="14" t="str">
        <f t="shared" si="1"/>
        <v/>
      </c>
      <c r="AZ12" s="37">
        <f t="shared" si="11"/>
        <v>0</v>
      </c>
      <c r="BA12" s="14">
        <f t="shared" si="12"/>
        <v>0</v>
      </c>
      <c r="BB12" s="14">
        <f t="shared" si="13"/>
        <v>0</v>
      </c>
      <c r="BC12" s="14">
        <f t="shared" si="19"/>
        <v>0</v>
      </c>
      <c r="BD12" s="14">
        <f t="shared" si="14"/>
        <v>0</v>
      </c>
      <c r="BE12" s="14">
        <f t="shared" si="2"/>
        <v>0</v>
      </c>
      <c r="BF12" s="14">
        <f t="shared" si="3"/>
        <v>0</v>
      </c>
      <c r="BG12" s="39">
        <f t="shared" si="15"/>
        <v>0</v>
      </c>
      <c r="BH12" s="14">
        <f t="shared" si="4"/>
        <v>0</v>
      </c>
      <c r="BI12" s="14">
        <f t="shared" si="5"/>
        <v>0</v>
      </c>
      <c r="BJ12" s="14">
        <f t="shared" si="6"/>
        <v>0</v>
      </c>
      <c r="BK12" s="14">
        <f t="shared" si="16"/>
        <v>0</v>
      </c>
      <c r="BL12" s="14">
        <f t="shared" si="17"/>
        <v>0</v>
      </c>
      <c r="BM12" s="14">
        <f t="shared" si="18"/>
        <v>0</v>
      </c>
      <c r="BN12" s="13">
        <f t="shared" si="7"/>
        <v>0</v>
      </c>
      <c r="BP12" s="38">
        <f t="shared" si="8"/>
        <v>0</v>
      </c>
      <c r="BQ12" s="38">
        <f t="shared" si="9"/>
        <v>0</v>
      </c>
      <c r="BR12" s="96"/>
      <c r="BS12" s="19"/>
      <c r="BT12" s="19"/>
      <c r="BU12" s="19"/>
      <c r="BV12" s="94"/>
      <c r="BW12" s="20">
        <f t="shared" ref="BW12:CN12" si="21">SUM(BW2:BW11)</f>
        <v>0</v>
      </c>
      <c r="BX12" s="20">
        <f t="shared" si="21"/>
        <v>0</v>
      </c>
      <c r="BY12" s="20">
        <f t="shared" si="21"/>
        <v>0</v>
      </c>
      <c r="BZ12" s="20">
        <f t="shared" si="21"/>
        <v>0</v>
      </c>
      <c r="CA12" s="20">
        <f t="shared" si="21"/>
        <v>0</v>
      </c>
      <c r="CB12" s="20">
        <f t="shared" si="21"/>
        <v>0</v>
      </c>
      <c r="CC12" s="20">
        <f t="shared" si="21"/>
        <v>0</v>
      </c>
      <c r="CD12" s="72">
        <f t="shared" si="21"/>
        <v>0</v>
      </c>
      <c r="CE12" s="72">
        <f t="shared" si="21"/>
        <v>0</v>
      </c>
      <c r="CF12" s="20">
        <f t="shared" si="21"/>
        <v>0</v>
      </c>
      <c r="CG12" s="20">
        <f t="shared" si="21"/>
        <v>0</v>
      </c>
      <c r="CH12" s="20">
        <f t="shared" si="21"/>
        <v>0</v>
      </c>
      <c r="CI12" s="21">
        <f t="shared" si="21"/>
        <v>0</v>
      </c>
      <c r="CJ12" s="20">
        <f t="shared" si="21"/>
        <v>0</v>
      </c>
      <c r="CK12" s="20">
        <f t="shared" si="21"/>
        <v>0</v>
      </c>
      <c r="CL12" s="20">
        <f t="shared" si="21"/>
        <v>0</v>
      </c>
      <c r="CM12" s="20">
        <f t="shared" si="21"/>
        <v>0</v>
      </c>
      <c r="CN12" s="20">
        <f t="shared" si="21"/>
        <v>0</v>
      </c>
      <c r="CO12" s="20">
        <f>SUM(CO2:CO11)</f>
        <v>0</v>
      </c>
      <c r="CP12" s="26"/>
      <c r="CQ12" s="117"/>
      <c r="CU12" s="173" t="str">
        <f t="shared" si="10"/>
        <v/>
      </c>
      <c r="DY12" s="14"/>
      <c r="DZ12" s="14"/>
      <c r="EA12" s="26"/>
    </row>
    <row r="13" spans="2:134" ht="10.5" customHeight="1">
      <c r="B13" s="41"/>
      <c r="C13" s="42"/>
      <c r="D13" s="42"/>
      <c r="E13" s="197"/>
      <c r="F13" s="42"/>
      <c r="G13" s="43"/>
      <c r="H13" s="197"/>
      <c r="I13" s="42"/>
      <c r="J13" s="43"/>
      <c r="K13" s="197"/>
      <c r="L13" s="42"/>
      <c r="M13" s="43"/>
      <c r="N13" s="197"/>
      <c r="O13" s="42"/>
      <c r="P13" s="43"/>
      <c r="Q13" s="197"/>
      <c r="R13" s="42"/>
      <c r="S13" s="43"/>
      <c r="T13" s="197"/>
      <c r="U13" s="42"/>
      <c r="V13" s="43"/>
      <c r="W13" s="197"/>
      <c r="X13" s="42"/>
      <c r="Y13" s="43"/>
      <c r="Z13" s="197"/>
      <c r="AA13" s="42"/>
      <c r="AB13" s="43"/>
      <c r="AC13" s="197"/>
      <c r="AD13" s="42"/>
      <c r="AE13" s="43"/>
      <c r="AF13" s="197"/>
      <c r="AG13" s="42"/>
      <c r="AH13" s="43"/>
      <c r="AI13" s="120"/>
      <c r="AJ13" s="42"/>
      <c r="AK13" s="43"/>
      <c r="AL13" s="120"/>
      <c r="AM13" s="42"/>
      <c r="AN13" s="43"/>
      <c r="AO13" s="120"/>
      <c r="AP13" s="42"/>
      <c r="AQ13" s="43"/>
      <c r="AR13" s="120"/>
      <c r="AS13" s="42"/>
      <c r="AT13" s="43"/>
      <c r="AU13" s="120"/>
      <c r="AV13" s="42"/>
      <c r="AW13" s="43"/>
      <c r="AX13" s="36" t="str">
        <f t="shared" si="0"/>
        <v/>
      </c>
      <c r="AY13" s="14" t="str">
        <f t="shared" si="1"/>
        <v/>
      </c>
      <c r="AZ13" s="37">
        <f t="shared" si="11"/>
        <v>0</v>
      </c>
      <c r="BA13" s="14">
        <f t="shared" si="12"/>
        <v>0</v>
      </c>
      <c r="BB13" s="14">
        <f t="shared" si="13"/>
        <v>0</v>
      </c>
      <c r="BC13" s="14">
        <f t="shared" si="19"/>
        <v>0</v>
      </c>
      <c r="BD13" s="14">
        <f t="shared" si="14"/>
        <v>0</v>
      </c>
      <c r="BE13" s="14">
        <f t="shared" si="2"/>
        <v>0</v>
      </c>
      <c r="BF13" s="14">
        <f t="shared" si="3"/>
        <v>0</v>
      </c>
      <c r="BG13" s="39">
        <f t="shared" si="15"/>
        <v>0</v>
      </c>
      <c r="BH13" s="14">
        <f t="shared" si="4"/>
        <v>0</v>
      </c>
      <c r="BI13" s="14">
        <f t="shared" si="5"/>
        <v>0</v>
      </c>
      <c r="BJ13" s="14">
        <f t="shared" si="6"/>
        <v>0</v>
      </c>
      <c r="BK13" s="14">
        <f t="shared" si="16"/>
        <v>0</v>
      </c>
      <c r="BL13" s="14">
        <f t="shared" si="17"/>
        <v>0</v>
      </c>
      <c r="BM13" s="14">
        <f t="shared" si="18"/>
        <v>0</v>
      </c>
      <c r="BN13" s="13">
        <f t="shared" si="7"/>
        <v>0</v>
      </c>
      <c r="BP13" s="38">
        <f t="shared" si="8"/>
        <v>0</v>
      </c>
      <c r="BQ13" s="38">
        <f t="shared" si="9"/>
        <v>0</v>
      </c>
      <c r="BR13" s="96"/>
      <c r="BW13" s="13"/>
      <c r="CB13" s="167"/>
      <c r="CC13" s="170" t="s">
        <v>107</v>
      </c>
      <c r="CE13" s="14"/>
      <c r="CF13" s="130" t="str">
        <f>IF(CF12=BB52,"","X")</f>
        <v/>
      </c>
      <c r="CG13" s="131" t="str">
        <f>IF(CG12=BA52,"","X")</f>
        <v/>
      </c>
      <c r="CH13" s="132"/>
      <c r="CI13" s="131" t="str">
        <f>IF(CI12=BF52,"","X")</f>
        <v/>
      </c>
      <c r="CJ13" s="131" t="str">
        <f>IF(CJ12=BG52,"","X")</f>
        <v/>
      </c>
      <c r="CK13" s="131" t="str">
        <f>IF(CK12=BH52,"","X")</f>
        <v/>
      </c>
      <c r="CL13" s="133" t="str">
        <f>IF(CL12=BK52,"","X")</f>
        <v/>
      </c>
      <c r="CM13" s="117" t="s">
        <v>104</v>
      </c>
      <c r="CN13" s="16"/>
      <c r="CQ13" s="117"/>
      <c r="CU13" s="173" t="str">
        <f t="shared" si="10"/>
        <v/>
      </c>
      <c r="DY13" s="14"/>
      <c r="DZ13" s="14"/>
      <c r="EA13" s="26"/>
    </row>
    <row r="14" spans="2:134" ht="10.5" customHeight="1">
      <c r="B14" s="33">
        <f>'Game 1'!B14</f>
        <v>0</v>
      </c>
      <c r="C14" s="51">
        <f>'Game 1'!C14</f>
        <v>0</v>
      </c>
      <c r="D14" s="35">
        <f>'Game 1'!D14</f>
        <v>0</v>
      </c>
      <c r="E14" s="40"/>
      <c r="F14" s="34"/>
      <c r="G14" s="35"/>
      <c r="H14" s="40"/>
      <c r="I14" s="34"/>
      <c r="J14" s="35"/>
      <c r="K14" s="40"/>
      <c r="L14" s="34"/>
      <c r="M14" s="35"/>
      <c r="N14" s="40"/>
      <c r="O14" s="34"/>
      <c r="P14" s="35"/>
      <c r="Q14" s="40"/>
      <c r="R14" s="34"/>
      <c r="S14" s="35"/>
      <c r="T14" s="40"/>
      <c r="U14" s="34"/>
      <c r="V14" s="35"/>
      <c r="W14" s="40"/>
      <c r="X14" s="34"/>
      <c r="Y14" s="35"/>
      <c r="Z14" s="40"/>
      <c r="AA14" s="34"/>
      <c r="AB14" s="35"/>
      <c r="AC14" s="40"/>
      <c r="AD14" s="34"/>
      <c r="AE14" s="35"/>
      <c r="AF14" s="40"/>
      <c r="AG14" s="34"/>
      <c r="AH14" s="35"/>
      <c r="AI14" s="119"/>
      <c r="AJ14" s="34"/>
      <c r="AK14" s="35"/>
      <c r="AL14" s="119"/>
      <c r="AM14" s="34"/>
      <c r="AN14" s="35"/>
      <c r="AO14" s="119"/>
      <c r="AP14" s="34"/>
      <c r="AQ14" s="35"/>
      <c r="AR14" s="119"/>
      <c r="AS14" s="34"/>
      <c r="AT14" s="35"/>
      <c r="AU14" s="119"/>
      <c r="AV14" s="34"/>
      <c r="AW14" s="35"/>
      <c r="AX14" s="36">
        <f t="shared" si="0"/>
        <v>0</v>
      </c>
      <c r="AY14" s="14" t="str">
        <f t="shared" si="1"/>
        <v/>
      </c>
      <c r="AZ14" s="37">
        <f t="shared" si="11"/>
        <v>0</v>
      </c>
      <c r="BA14" s="14">
        <f t="shared" si="12"/>
        <v>0</v>
      </c>
      <c r="BB14" s="14">
        <f t="shared" si="13"/>
        <v>0</v>
      </c>
      <c r="BC14" s="14">
        <f t="shared" si="19"/>
        <v>0</v>
      </c>
      <c r="BD14" s="14">
        <f t="shared" si="14"/>
        <v>0</v>
      </c>
      <c r="BE14" s="14">
        <f t="shared" si="2"/>
        <v>0</v>
      </c>
      <c r="BF14" s="14">
        <f t="shared" si="3"/>
        <v>0</v>
      </c>
      <c r="BG14" s="39">
        <f t="shared" si="15"/>
        <v>0</v>
      </c>
      <c r="BH14" s="14">
        <f t="shared" si="4"/>
        <v>0</v>
      </c>
      <c r="BI14" s="14">
        <f t="shared" si="5"/>
        <v>0</v>
      </c>
      <c r="BJ14" s="14">
        <f t="shared" si="6"/>
        <v>0</v>
      </c>
      <c r="BK14" s="14">
        <f t="shared" si="16"/>
        <v>0</v>
      </c>
      <c r="BL14" s="14">
        <f t="shared" si="17"/>
        <v>0</v>
      </c>
      <c r="BM14" s="14">
        <f t="shared" si="18"/>
        <v>0</v>
      </c>
      <c r="BN14" s="13">
        <f t="shared" si="7"/>
        <v>0</v>
      </c>
      <c r="BP14" s="38">
        <f t="shared" si="8"/>
        <v>0</v>
      </c>
      <c r="BQ14" s="38">
        <f t="shared" si="9"/>
        <v>0</v>
      </c>
      <c r="BR14" s="96"/>
      <c r="BU14" s="14"/>
      <c r="BV14" s="14"/>
      <c r="CH14" s="13">
        <f>SUM(E52:AU52)</f>
        <v>0</v>
      </c>
      <c r="CI14" s="170" t="s">
        <v>106</v>
      </c>
      <c r="CM14" s="4"/>
      <c r="CO14" s="4"/>
      <c r="CU14" s="173" t="str">
        <f t="shared" si="10"/>
        <v/>
      </c>
      <c r="CZ14" s="26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</row>
    <row r="15" spans="2:134" ht="10.5" customHeight="1">
      <c r="B15" s="41"/>
      <c r="C15" s="42"/>
      <c r="D15" s="42"/>
      <c r="E15" s="197"/>
      <c r="F15" s="42"/>
      <c r="G15" s="43"/>
      <c r="H15" s="197"/>
      <c r="I15" s="42"/>
      <c r="J15" s="43"/>
      <c r="K15" s="197"/>
      <c r="L15" s="42"/>
      <c r="M15" s="43"/>
      <c r="N15" s="197"/>
      <c r="O15" s="42"/>
      <c r="P15" s="43"/>
      <c r="Q15" s="197"/>
      <c r="R15" s="42"/>
      <c r="S15" s="43"/>
      <c r="T15" s="197"/>
      <c r="U15" s="42"/>
      <c r="V15" s="43"/>
      <c r="W15" s="197"/>
      <c r="X15" s="42"/>
      <c r="Y15" s="43"/>
      <c r="Z15" s="197"/>
      <c r="AA15" s="42"/>
      <c r="AB15" s="43"/>
      <c r="AC15" s="197"/>
      <c r="AD15" s="42"/>
      <c r="AE15" s="43"/>
      <c r="AF15" s="197"/>
      <c r="AG15" s="42"/>
      <c r="AH15" s="43"/>
      <c r="AI15" s="120"/>
      <c r="AJ15" s="42"/>
      <c r="AK15" s="43"/>
      <c r="AL15" s="120"/>
      <c r="AM15" s="42"/>
      <c r="AN15" s="43"/>
      <c r="AO15" s="120"/>
      <c r="AP15" s="42"/>
      <c r="AQ15" s="43"/>
      <c r="AR15" s="120"/>
      <c r="AS15" s="42"/>
      <c r="AT15" s="43"/>
      <c r="AU15" s="120"/>
      <c r="AV15" s="42"/>
      <c r="AW15" s="43"/>
      <c r="AX15" s="36" t="str">
        <f t="shared" si="0"/>
        <v/>
      </c>
      <c r="AY15" s="14" t="str">
        <f t="shared" si="1"/>
        <v/>
      </c>
      <c r="AZ15" s="37">
        <f t="shared" si="11"/>
        <v>0</v>
      </c>
      <c r="BA15" s="14">
        <f t="shared" si="12"/>
        <v>0</v>
      </c>
      <c r="BB15" s="14">
        <f t="shared" si="13"/>
        <v>0</v>
      </c>
      <c r="BC15" s="14">
        <f t="shared" si="19"/>
        <v>0</v>
      </c>
      <c r="BD15" s="14">
        <f t="shared" si="14"/>
        <v>0</v>
      </c>
      <c r="BE15" s="14">
        <f t="shared" si="2"/>
        <v>0</v>
      </c>
      <c r="BF15" s="14">
        <f t="shared" si="3"/>
        <v>0</v>
      </c>
      <c r="BG15" s="39">
        <f t="shared" si="15"/>
        <v>0</v>
      </c>
      <c r="BH15" s="14">
        <f t="shared" si="4"/>
        <v>0</v>
      </c>
      <c r="BI15" s="14">
        <f t="shared" si="5"/>
        <v>0</v>
      </c>
      <c r="BJ15" s="14">
        <f t="shared" si="6"/>
        <v>0</v>
      </c>
      <c r="BK15" s="14">
        <f t="shared" si="16"/>
        <v>0</v>
      </c>
      <c r="BL15" s="14">
        <f t="shared" si="17"/>
        <v>0</v>
      </c>
      <c r="BM15" s="14">
        <f t="shared" si="18"/>
        <v>0</v>
      </c>
      <c r="BN15" s="13">
        <f t="shared" si="7"/>
        <v>0</v>
      </c>
      <c r="BP15" s="38">
        <f t="shared" si="8"/>
        <v>0</v>
      </c>
      <c r="BQ15" s="38">
        <f t="shared" si="9"/>
        <v>0</v>
      </c>
      <c r="BR15" s="96"/>
      <c r="BU15" s="14"/>
      <c r="BV15" s="14"/>
      <c r="BW15" s="4"/>
      <c r="BX15" s="26"/>
      <c r="BZ15" s="26"/>
      <c r="CD15" s="18"/>
      <c r="CF15" s="18"/>
      <c r="CH15" s="199" t="str">
        <f>IF(CG12-CH12&lt;&gt;CH14,"missing UER","")</f>
        <v/>
      </c>
      <c r="CJ15" s="26"/>
      <c r="CK15" s="16"/>
      <c r="CL15" s="14"/>
      <c r="CM15" s="26"/>
      <c r="CS15" s="137"/>
      <c r="CU15" s="173" t="str">
        <f t="shared" si="10"/>
        <v/>
      </c>
      <c r="CZ15" s="26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</row>
    <row r="16" spans="2:134" ht="10.5" customHeight="1">
      <c r="B16" s="33">
        <f>'Game 1'!B16</f>
        <v>0</v>
      </c>
      <c r="C16" s="51">
        <f>'Game 1'!C16</f>
        <v>0</v>
      </c>
      <c r="D16" s="35">
        <f>'Game 1'!D16</f>
        <v>0</v>
      </c>
      <c r="E16" s="40"/>
      <c r="F16" s="34"/>
      <c r="G16" s="35"/>
      <c r="H16" s="40"/>
      <c r="I16" s="34"/>
      <c r="J16" s="35"/>
      <c r="K16" s="40"/>
      <c r="L16" s="34"/>
      <c r="M16" s="35"/>
      <c r="N16" s="40"/>
      <c r="O16" s="34"/>
      <c r="P16" s="35"/>
      <c r="Q16" s="40"/>
      <c r="R16" s="34"/>
      <c r="S16" s="35"/>
      <c r="T16" s="40"/>
      <c r="U16" s="34"/>
      <c r="V16" s="35"/>
      <c r="W16" s="40"/>
      <c r="X16" s="34"/>
      <c r="Y16" s="35"/>
      <c r="Z16" s="40"/>
      <c r="AA16" s="34"/>
      <c r="AB16" s="35"/>
      <c r="AC16" s="40"/>
      <c r="AD16" s="34"/>
      <c r="AE16" s="35"/>
      <c r="AF16" s="40"/>
      <c r="AG16" s="34"/>
      <c r="AH16" s="35"/>
      <c r="AI16" s="119"/>
      <c r="AJ16" s="34"/>
      <c r="AK16" s="35"/>
      <c r="AL16" s="119"/>
      <c r="AM16" s="34"/>
      <c r="AN16" s="35"/>
      <c r="AO16" s="119"/>
      <c r="AP16" s="34"/>
      <c r="AQ16" s="35"/>
      <c r="AR16" s="119"/>
      <c r="AS16" s="34"/>
      <c r="AT16" s="35"/>
      <c r="AU16" s="119"/>
      <c r="AV16" s="34"/>
      <c r="AW16" s="35"/>
      <c r="AX16" s="36">
        <f t="shared" si="0"/>
        <v>0</v>
      </c>
      <c r="AY16" s="14" t="str">
        <f t="shared" si="1"/>
        <v/>
      </c>
      <c r="AZ16" s="37">
        <f t="shared" si="11"/>
        <v>0</v>
      </c>
      <c r="BA16" s="14">
        <f t="shared" si="12"/>
        <v>0</v>
      </c>
      <c r="BB16" s="14">
        <f t="shared" si="13"/>
        <v>0</v>
      </c>
      <c r="BC16" s="14">
        <f t="shared" si="19"/>
        <v>0</v>
      </c>
      <c r="BD16" s="14">
        <f t="shared" si="14"/>
        <v>0</v>
      </c>
      <c r="BE16" s="14">
        <f t="shared" si="2"/>
        <v>0</v>
      </c>
      <c r="BF16" s="14">
        <f t="shared" si="3"/>
        <v>0</v>
      </c>
      <c r="BG16" s="39">
        <f t="shared" si="15"/>
        <v>0</v>
      </c>
      <c r="BH16" s="14">
        <f t="shared" si="4"/>
        <v>0</v>
      </c>
      <c r="BI16" s="14">
        <f t="shared" si="5"/>
        <v>0</v>
      </c>
      <c r="BJ16" s="14">
        <f t="shared" si="6"/>
        <v>0</v>
      </c>
      <c r="BK16" s="14">
        <f t="shared" si="16"/>
        <v>0</v>
      </c>
      <c r="BL16" s="14">
        <f t="shared" si="17"/>
        <v>0</v>
      </c>
      <c r="BM16" s="14">
        <f t="shared" si="18"/>
        <v>0</v>
      </c>
      <c r="BN16" s="13">
        <f t="shared" si="7"/>
        <v>0</v>
      </c>
      <c r="BP16" s="38">
        <f t="shared" si="8"/>
        <v>0</v>
      </c>
      <c r="BQ16" s="38">
        <f t="shared" si="9"/>
        <v>0</v>
      </c>
      <c r="BR16" s="96"/>
      <c r="BU16" s="14"/>
      <c r="BV16" s="14"/>
      <c r="BW16" s="112"/>
      <c r="BX16" s="77"/>
      <c r="BZ16" s="112"/>
      <c r="CA16" s="77"/>
      <c r="CC16" s="112"/>
      <c r="CD16" s="76"/>
      <c r="CE16" s="14"/>
      <c r="CF16" s="113"/>
      <c r="CG16" s="77"/>
      <c r="CI16" s="112"/>
      <c r="CJ16" s="77"/>
      <c r="CL16" s="112"/>
      <c r="CM16" s="77"/>
      <c r="CS16" s="137"/>
      <c r="CU16" s="173" t="str">
        <f t="shared" si="10"/>
        <v/>
      </c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</row>
    <row r="17" spans="2:129" ht="10.5" customHeight="1">
      <c r="B17" s="41"/>
      <c r="C17" s="42"/>
      <c r="D17" s="42"/>
      <c r="E17" s="197"/>
      <c r="F17" s="42"/>
      <c r="G17" s="43"/>
      <c r="H17" s="197"/>
      <c r="I17" s="42"/>
      <c r="J17" s="43"/>
      <c r="K17" s="197"/>
      <c r="L17" s="42"/>
      <c r="M17" s="43"/>
      <c r="N17" s="197"/>
      <c r="O17" s="42"/>
      <c r="P17" s="43"/>
      <c r="Q17" s="197"/>
      <c r="R17" s="42"/>
      <c r="S17" s="43"/>
      <c r="T17" s="197"/>
      <c r="U17" s="42"/>
      <c r="V17" s="43"/>
      <c r="W17" s="197"/>
      <c r="X17" s="42"/>
      <c r="Y17" s="43"/>
      <c r="Z17" s="197"/>
      <c r="AA17" s="42"/>
      <c r="AB17" s="43"/>
      <c r="AC17" s="197"/>
      <c r="AD17" s="42"/>
      <c r="AE17" s="43"/>
      <c r="AF17" s="197"/>
      <c r="AG17" s="42"/>
      <c r="AH17" s="43"/>
      <c r="AI17" s="120"/>
      <c r="AJ17" s="42"/>
      <c r="AK17" s="43"/>
      <c r="AL17" s="120"/>
      <c r="AM17" s="42"/>
      <c r="AN17" s="43"/>
      <c r="AO17" s="120"/>
      <c r="AP17" s="42"/>
      <c r="AQ17" s="43"/>
      <c r="AR17" s="120"/>
      <c r="AS17" s="42"/>
      <c r="AT17" s="43"/>
      <c r="AU17" s="120"/>
      <c r="AV17" s="42"/>
      <c r="AW17" s="43"/>
      <c r="AX17" s="36" t="str">
        <f t="shared" si="0"/>
        <v/>
      </c>
      <c r="AY17" s="14" t="str">
        <f t="shared" si="1"/>
        <v/>
      </c>
      <c r="AZ17" s="37">
        <f t="shared" si="11"/>
        <v>0</v>
      </c>
      <c r="BA17" s="14">
        <f t="shared" si="12"/>
        <v>0</v>
      </c>
      <c r="BB17" s="14">
        <f t="shared" si="13"/>
        <v>0</v>
      </c>
      <c r="BC17" s="14">
        <f t="shared" si="19"/>
        <v>0</v>
      </c>
      <c r="BD17" s="14">
        <f t="shared" si="14"/>
        <v>0</v>
      </c>
      <c r="BE17" s="14">
        <f t="shared" si="2"/>
        <v>0</v>
      </c>
      <c r="BF17" s="14">
        <f t="shared" si="3"/>
        <v>0</v>
      </c>
      <c r="BG17" s="39">
        <f t="shared" si="15"/>
        <v>0</v>
      </c>
      <c r="BH17" s="14">
        <f t="shared" si="4"/>
        <v>0</v>
      </c>
      <c r="BI17" s="14">
        <f t="shared" si="5"/>
        <v>0</v>
      </c>
      <c r="BJ17" s="14">
        <f t="shared" si="6"/>
        <v>0</v>
      </c>
      <c r="BK17" s="14">
        <f t="shared" si="16"/>
        <v>0</v>
      </c>
      <c r="BL17" s="14">
        <f t="shared" si="17"/>
        <v>0</v>
      </c>
      <c r="BM17" s="14">
        <f t="shared" si="18"/>
        <v>0</v>
      </c>
      <c r="BN17" s="13">
        <f t="shared" si="7"/>
        <v>0</v>
      </c>
      <c r="BP17" s="38">
        <f t="shared" si="8"/>
        <v>0</v>
      </c>
      <c r="BQ17" s="38">
        <f t="shared" si="9"/>
        <v>0</v>
      </c>
      <c r="BR17" s="96"/>
      <c r="BU17" s="14"/>
      <c r="BV17" s="14"/>
      <c r="BW17" s="112"/>
      <c r="BX17" s="77"/>
      <c r="BZ17" s="112"/>
      <c r="CA17" s="77"/>
      <c r="CC17" s="112"/>
      <c r="CD17" s="76"/>
      <c r="CE17" s="14"/>
      <c r="CF17" s="113"/>
      <c r="CG17" s="77"/>
      <c r="CI17" s="112"/>
      <c r="CJ17" s="77"/>
      <c r="CL17" s="112"/>
      <c r="CM17" s="77"/>
      <c r="CS17" s="137"/>
      <c r="CU17" s="173" t="str">
        <f t="shared" si="10"/>
        <v/>
      </c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</row>
    <row r="18" spans="2:129" ht="10.5" customHeight="1">
      <c r="B18" s="33">
        <f>'Game 1'!B18</f>
        <v>0</v>
      </c>
      <c r="C18" s="51">
        <f>'Game 1'!C18</f>
        <v>0</v>
      </c>
      <c r="D18" s="35">
        <f>'Game 1'!D18</f>
        <v>0</v>
      </c>
      <c r="E18" s="40"/>
      <c r="F18" s="34"/>
      <c r="G18" s="35"/>
      <c r="H18" s="40"/>
      <c r="I18" s="34"/>
      <c r="J18" s="35"/>
      <c r="K18" s="40"/>
      <c r="L18" s="34"/>
      <c r="M18" s="35"/>
      <c r="N18" s="40"/>
      <c r="O18" s="34"/>
      <c r="P18" s="35"/>
      <c r="Q18" s="40"/>
      <c r="R18" s="34"/>
      <c r="S18" s="35"/>
      <c r="T18" s="40"/>
      <c r="U18" s="34"/>
      <c r="V18" s="35"/>
      <c r="W18" s="40"/>
      <c r="X18" s="34"/>
      <c r="Y18" s="35"/>
      <c r="Z18" s="40"/>
      <c r="AA18" s="34"/>
      <c r="AB18" s="35"/>
      <c r="AC18" s="40"/>
      <c r="AD18" s="34"/>
      <c r="AE18" s="35"/>
      <c r="AF18" s="40"/>
      <c r="AG18" s="34"/>
      <c r="AH18" s="35"/>
      <c r="AI18" s="119"/>
      <c r="AJ18" s="34"/>
      <c r="AK18" s="35"/>
      <c r="AL18" s="119"/>
      <c r="AM18" s="34"/>
      <c r="AN18" s="35"/>
      <c r="AO18" s="119"/>
      <c r="AP18" s="34"/>
      <c r="AQ18" s="35"/>
      <c r="AR18" s="119"/>
      <c r="AS18" s="34"/>
      <c r="AT18" s="35"/>
      <c r="AU18" s="119"/>
      <c r="AV18" s="34"/>
      <c r="AW18" s="35"/>
      <c r="AX18" s="36">
        <f t="shared" si="0"/>
        <v>0</v>
      </c>
      <c r="AY18" s="14" t="str">
        <f t="shared" si="1"/>
        <v/>
      </c>
      <c r="AZ18" s="37">
        <f t="shared" si="11"/>
        <v>0</v>
      </c>
      <c r="BA18" s="14">
        <f t="shared" si="12"/>
        <v>0</v>
      </c>
      <c r="BB18" s="14">
        <f t="shared" si="13"/>
        <v>0</v>
      </c>
      <c r="BC18" s="14">
        <f t="shared" si="19"/>
        <v>0</v>
      </c>
      <c r="BD18" s="14">
        <f t="shared" si="14"/>
        <v>0</v>
      </c>
      <c r="BE18" s="14">
        <f t="shared" si="2"/>
        <v>0</v>
      </c>
      <c r="BF18" s="14">
        <f t="shared" si="3"/>
        <v>0</v>
      </c>
      <c r="BG18" s="39">
        <f t="shared" si="15"/>
        <v>0</v>
      </c>
      <c r="BH18" s="14">
        <f t="shared" si="4"/>
        <v>0</v>
      </c>
      <c r="BI18" s="14">
        <f t="shared" si="5"/>
        <v>0</v>
      </c>
      <c r="BJ18" s="14">
        <f t="shared" si="6"/>
        <v>0</v>
      </c>
      <c r="BK18" s="14">
        <f t="shared" si="16"/>
        <v>0</v>
      </c>
      <c r="BL18" s="14">
        <f t="shared" si="17"/>
        <v>0</v>
      </c>
      <c r="BM18" s="14">
        <f t="shared" si="18"/>
        <v>0</v>
      </c>
      <c r="BN18" s="13">
        <f t="shared" si="7"/>
        <v>0</v>
      </c>
      <c r="BP18" s="38">
        <f t="shared" si="8"/>
        <v>0</v>
      </c>
      <c r="BQ18" s="38">
        <f t="shared" si="9"/>
        <v>0</v>
      </c>
      <c r="BR18" s="96"/>
      <c r="BT18" s="152" t="s">
        <v>80</v>
      </c>
      <c r="BU18" s="141"/>
      <c r="BV18" s="14"/>
      <c r="BW18" s="112"/>
      <c r="BX18" s="77"/>
      <c r="BZ18" s="112"/>
      <c r="CA18" s="77"/>
      <c r="CC18" s="112"/>
      <c r="CD18" s="76"/>
      <c r="CE18" s="14"/>
      <c r="CF18" s="113"/>
      <c r="CG18" s="77"/>
      <c r="CI18" s="112"/>
      <c r="CJ18" s="77"/>
      <c r="CL18" s="112"/>
      <c r="CM18" s="77"/>
      <c r="CS18" s="137"/>
      <c r="CU18" s="173" t="str">
        <f t="shared" si="10"/>
        <v/>
      </c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</row>
    <row r="19" spans="2:129" ht="10.5" customHeight="1">
      <c r="B19" s="41"/>
      <c r="C19" s="42"/>
      <c r="D19" s="42"/>
      <c r="E19" s="52"/>
      <c r="F19" s="42"/>
      <c r="G19" s="43"/>
      <c r="H19" s="52"/>
      <c r="I19" s="42"/>
      <c r="J19" s="43"/>
      <c r="K19" s="52"/>
      <c r="L19" s="42"/>
      <c r="M19" s="43"/>
      <c r="N19" s="52"/>
      <c r="O19" s="42"/>
      <c r="P19" s="43"/>
      <c r="Q19" s="52"/>
      <c r="R19" s="42"/>
      <c r="S19" s="43"/>
      <c r="T19" s="52"/>
      <c r="U19" s="42"/>
      <c r="V19" s="43"/>
      <c r="W19" s="52"/>
      <c r="X19" s="42"/>
      <c r="Y19" s="43"/>
      <c r="Z19" s="52"/>
      <c r="AA19" s="42"/>
      <c r="AB19" s="43"/>
      <c r="AC19" s="52"/>
      <c r="AD19" s="42"/>
      <c r="AE19" s="43"/>
      <c r="AF19" s="52"/>
      <c r="AG19" s="42"/>
      <c r="AH19" s="43"/>
      <c r="AI19" s="107"/>
      <c r="AJ19" s="42"/>
      <c r="AK19" s="43"/>
      <c r="AL19" s="107"/>
      <c r="AM19" s="42"/>
      <c r="AN19" s="43"/>
      <c r="AO19" s="107"/>
      <c r="AP19" s="42"/>
      <c r="AQ19" s="43"/>
      <c r="AR19" s="107"/>
      <c r="AS19" s="42"/>
      <c r="AT19" s="43"/>
      <c r="AU19" s="107"/>
      <c r="AV19" s="42"/>
      <c r="AW19" s="43"/>
      <c r="AX19" s="36" t="str">
        <f t="shared" si="0"/>
        <v/>
      </c>
      <c r="AY19" s="14" t="str">
        <f t="shared" si="1"/>
        <v/>
      </c>
      <c r="AZ19" s="37">
        <f t="shared" si="11"/>
        <v>0</v>
      </c>
      <c r="BA19" s="14">
        <f t="shared" si="12"/>
        <v>0</v>
      </c>
      <c r="BB19" s="14">
        <f t="shared" si="13"/>
        <v>0</v>
      </c>
      <c r="BC19" s="14">
        <f t="shared" si="19"/>
        <v>0</v>
      </c>
      <c r="BD19" s="14">
        <f t="shared" si="14"/>
        <v>0</v>
      </c>
      <c r="BE19" s="14">
        <f t="shared" si="2"/>
        <v>0</v>
      </c>
      <c r="BF19" s="14">
        <f t="shared" si="3"/>
        <v>0</v>
      </c>
      <c r="BG19" s="39">
        <f t="shared" si="15"/>
        <v>0</v>
      </c>
      <c r="BH19" s="14">
        <f t="shared" si="4"/>
        <v>0</v>
      </c>
      <c r="BI19" s="14">
        <f t="shared" si="5"/>
        <v>0</v>
      </c>
      <c r="BJ19" s="14"/>
      <c r="BK19" s="14">
        <f t="shared" si="16"/>
        <v>0</v>
      </c>
      <c r="BL19" s="14">
        <f t="shared" si="17"/>
        <v>0</v>
      </c>
      <c r="BM19" s="14">
        <f t="shared" si="18"/>
        <v>0</v>
      </c>
      <c r="BN19" s="13">
        <f t="shared" si="7"/>
        <v>0</v>
      </c>
      <c r="BP19" s="38">
        <f t="shared" si="8"/>
        <v>0</v>
      </c>
      <c r="BQ19" s="38">
        <f t="shared" si="9"/>
        <v>0</v>
      </c>
      <c r="BR19" s="96"/>
      <c r="BT19" s="6" t="s">
        <v>81</v>
      </c>
      <c r="BU19" s="145"/>
      <c r="BV19" s="14"/>
      <c r="BW19" s="112"/>
      <c r="BX19" s="77"/>
      <c r="BZ19" s="112"/>
      <c r="CA19" s="77"/>
      <c r="CC19" s="112"/>
      <c r="CD19" s="76"/>
      <c r="CE19" s="14"/>
      <c r="CF19" s="113"/>
      <c r="CG19" s="77"/>
      <c r="CI19" s="112"/>
      <c r="CJ19" s="77"/>
      <c r="CL19" s="112"/>
      <c r="CM19" s="77"/>
      <c r="CS19" s="137"/>
      <c r="CU19" s="173" t="str">
        <f t="shared" si="10"/>
        <v/>
      </c>
      <c r="CZ19" s="26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</row>
    <row r="20" spans="2:129" ht="10.5" customHeight="1">
      <c r="B20" s="102" t="s">
        <v>55</v>
      </c>
      <c r="C20" s="101">
        <f>SUM(D2+D4+D6+D8+D10+D12+D14+D16+D18)</f>
        <v>0</v>
      </c>
      <c r="E20" s="44"/>
      <c r="F20" s="34"/>
      <c r="G20" s="34"/>
      <c r="H20" s="44"/>
      <c r="I20" s="34"/>
      <c r="J20" s="34"/>
      <c r="K20" s="44"/>
      <c r="L20" s="34"/>
      <c r="M20" s="34"/>
      <c r="N20" s="44"/>
      <c r="O20" s="34"/>
      <c r="P20" s="34"/>
      <c r="Q20" s="44"/>
      <c r="R20" s="34"/>
      <c r="S20" s="34"/>
      <c r="T20" s="44"/>
      <c r="U20" s="34"/>
      <c r="V20" s="34"/>
      <c r="W20" s="44"/>
      <c r="X20" s="34"/>
      <c r="Y20" s="34"/>
      <c r="Z20" s="44"/>
      <c r="AA20" s="34"/>
      <c r="AB20" s="34"/>
      <c r="AC20" s="44"/>
      <c r="AD20" s="34"/>
      <c r="AE20" s="34"/>
      <c r="AF20" s="44"/>
      <c r="AG20" s="34"/>
      <c r="AH20" s="34"/>
      <c r="AI20" s="44"/>
      <c r="AJ20" s="34"/>
      <c r="AK20" s="34"/>
      <c r="AL20" s="44"/>
      <c r="AM20" s="34"/>
      <c r="AN20" s="34"/>
      <c r="AO20" s="44"/>
      <c r="AP20" s="34"/>
      <c r="AQ20" s="34"/>
      <c r="AR20" s="44"/>
      <c r="AS20" s="34"/>
      <c r="AT20" s="34"/>
      <c r="AU20" s="44"/>
      <c r="AV20" s="34"/>
      <c r="AW20" s="34"/>
      <c r="AY20" s="68"/>
      <c r="AZ20" s="68">
        <f>SUM(AZ2:AZ19)+SUM(AZ22:AZ27)</f>
        <v>0</v>
      </c>
      <c r="BA20" s="68">
        <f t="shared" ref="BA20:BO20" si="22">SUM(BA2:BA19)+SUM(BA22:BA27)</f>
        <v>0</v>
      </c>
      <c r="BB20" s="68">
        <f t="shared" si="22"/>
        <v>0</v>
      </c>
      <c r="BC20" s="68">
        <f t="shared" si="22"/>
        <v>0</v>
      </c>
      <c r="BD20" s="68">
        <f t="shared" si="22"/>
        <v>0</v>
      </c>
      <c r="BE20" s="68">
        <f t="shared" si="22"/>
        <v>0</v>
      </c>
      <c r="BF20" s="68">
        <f t="shared" si="22"/>
        <v>0</v>
      </c>
      <c r="BG20" s="69">
        <f t="shared" si="22"/>
        <v>0</v>
      </c>
      <c r="BH20" s="68">
        <f t="shared" si="22"/>
        <v>0</v>
      </c>
      <c r="BI20" s="68">
        <f t="shared" si="22"/>
        <v>0</v>
      </c>
      <c r="BJ20" s="68">
        <f t="shared" si="22"/>
        <v>0</v>
      </c>
      <c r="BK20" s="68">
        <f>SUM(BK2:BK19)+SUM(BK22:BK27)</f>
        <v>0</v>
      </c>
      <c r="BL20" s="68">
        <f t="shared" si="22"/>
        <v>0</v>
      </c>
      <c r="BM20" s="68">
        <f t="shared" si="22"/>
        <v>0</v>
      </c>
      <c r="BN20" s="45">
        <f t="shared" si="22"/>
        <v>0</v>
      </c>
      <c r="BO20" s="68">
        <f t="shared" si="22"/>
        <v>0</v>
      </c>
      <c r="BP20" s="68">
        <f>SUM(BP2:BP19)+SUM(BP22:BP27)</f>
        <v>0</v>
      </c>
      <c r="BQ20" s="70">
        <f t="shared" si="9"/>
        <v>0</v>
      </c>
      <c r="BR20" s="96"/>
      <c r="BT20" s="152" t="s">
        <v>82</v>
      </c>
      <c r="BU20" s="139"/>
      <c r="BV20" s="14"/>
      <c r="BW20" s="112"/>
      <c r="BX20" s="77"/>
      <c r="BZ20" s="112"/>
      <c r="CA20" s="77"/>
      <c r="CC20" s="112"/>
      <c r="CD20" s="76"/>
      <c r="CE20" s="14"/>
      <c r="CF20" s="113"/>
      <c r="CG20" s="77"/>
      <c r="CI20" s="112"/>
      <c r="CJ20" s="77"/>
      <c r="CL20" s="112"/>
      <c r="CM20" s="77"/>
      <c r="CQ20" s="14"/>
      <c r="CR20" s="14"/>
      <c r="CS20" s="14"/>
      <c r="CU20" s="174"/>
      <c r="CZ20" s="26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</row>
    <row r="21" spans="2:129" ht="10.5" customHeight="1">
      <c r="B21" s="48" t="s">
        <v>39</v>
      </c>
      <c r="E21" s="49" t="s">
        <v>16</v>
      </c>
      <c r="F21" s="50" t="s">
        <v>2</v>
      </c>
      <c r="G21" s="50" t="s">
        <v>32</v>
      </c>
      <c r="H21" s="49" t="s">
        <v>16</v>
      </c>
      <c r="I21" s="50"/>
      <c r="J21" s="50"/>
      <c r="K21" s="49" t="s">
        <v>16</v>
      </c>
      <c r="L21" s="50" t="s">
        <v>2</v>
      </c>
      <c r="M21" s="50" t="s">
        <v>32</v>
      </c>
      <c r="N21" s="49" t="s">
        <v>16</v>
      </c>
      <c r="O21" s="50" t="s">
        <v>2</v>
      </c>
      <c r="P21" s="50" t="s">
        <v>32</v>
      </c>
      <c r="Q21" s="49" t="s">
        <v>16</v>
      </c>
      <c r="R21" s="50" t="s">
        <v>2</v>
      </c>
      <c r="S21" s="50" t="s">
        <v>32</v>
      </c>
      <c r="T21" s="49" t="s">
        <v>16</v>
      </c>
      <c r="U21" s="50" t="s">
        <v>2</v>
      </c>
      <c r="V21" s="50" t="s">
        <v>32</v>
      </c>
      <c r="W21" s="49" t="s">
        <v>16</v>
      </c>
      <c r="X21" s="50" t="s">
        <v>2</v>
      </c>
      <c r="Y21" s="50" t="s">
        <v>32</v>
      </c>
      <c r="Z21" s="49" t="s">
        <v>16</v>
      </c>
      <c r="AA21" s="50" t="s">
        <v>2</v>
      </c>
      <c r="AB21" s="50" t="s">
        <v>32</v>
      </c>
      <c r="AC21" s="49" t="s">
        <v>16</v>
      </c>
      <c r="AD21" s="50" t="s">
        <v>2</v>
      </c>
      <c r="AE21" s="50" t="s">
        <v>32</v>
      </c>
      <c r="AF21" s="49" t="s">
        <v>16</v>
      </c>
      <c r="AG21" s="50" t="s">
        <v>2</v>
      </c>
      <c r="AH21" s="50" t="s">
        <v>32</v>
      </c>
      <c r="AI21" s="49" t="s">
        <v>16</v>
      </c>
      <c r="AJ21" s="50" t="s">
        <v>2</v>
      </c>
      <c r="AK21" s="50" t="s">
        <v>32</v>
      </c>
      <c r="AL21" s="49" t="s">
        <v>16</v>
      </c>
      <c r="AM21" s="50" t="s">
        <v>2</v>
      </c>
      <c r="AN21" s="50" t="s">
        <v>32</v>
      </c>
      <c r="AO21" s="49" t="s">
        <v>16</v>
      </c>
      <c r="AP21" s="50" t="s">
        <v>2</v>
      </c>
      <c r="AQ21" s="50" t="s">
        <v>32</v>
      </c>
      <c r="AR21" s="49" t="s">
        <v>16</v>
      </c>
      <c r="AS21" s="50" t="s">
        <v>2</v>
      </c>
      <c r="AT21" s="50" t="s">
        <v>32</v>
      </c>
      <c r="AU21" s="49" t="s">
        <v>16</v>
      </c>
      <c r="AV21" s="50" t="s">
        <v>2</v>
      </c>
      <c r="AW21" s="50" t="s">
        <v>32</v>
      </c>
      <c r="BG21" s="13">
        <f>COUNTIF(E21:AW21,"w")+COUNTIF(E21:AW21,"iw")</f>
        <v>0</v>
      </c>
      <c r="BL21" s="14">
        <f t="shared" ref="BL21:BL27" si="23">COUNTIF(E21:AW21,"*sf*")</f>
        <v>0</v>
      </c>
      <c r="BM21" s="14">
        <f t="shared" ref="BM21:BM27" si="24">COUNTIF(E21:AW21,"sac*")</f>
        <v>0</v>
      </c>
      <c r="BQ21" s="38"/>
      <c r="BR21" s="96"/>
      <c r="BT21" s="152" t="s">
        <v>83</v>
      </c>
      <c r="BU21" s="138"/>
      <c r="BV21" s="14"/>
      <c r="BW21" s="112"/>
      <c r="BX21" s="77"/>
      <c r="BZ21" s="112"/>
      <c r="CA21" s="77"/>
      <c r="CC21" s="112"/>
      <c r="CD21" s="76"/>
      <c r="CE21" s="14"/>
      <c r="CF21" s="113"/>
      <c r="CG21" s="77"/>
      <c r="CI21" s="112"/>
      <c r="CJ21" s="77"/>
      <c r="CL21" s="112"/>
      <c r="CM21" s="77"/>
      <c r="CN21" s="14"/>
      <c r="CQ21" s="14"/>
      <c r="CR21" s="14"/>
      <c r="CS21" s="14"/>
      <c r="CU21" s="174"/>
      <c r="CZ21" s="26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</row>
    <row r="22" spans="2:129" ht="9.75" customHeight="1">
      <c r="B22" s="135"/>
      <c r="C22" s="51"/>
      <c r="D22" s="51"/>
      <c r="E22" s="40"/>
      <c r="F22" s="34"/>
      <c r="G22" s="35"/>
      <c r="H22" s="40"/>
      <c r="I22" s="34"/>
      <c r="J22" s="35"/>
      <c r="K22" s="40"/>
      <c r="L22" s="34"/>
      <c r="M22" s="35"/>
      <c r="N22" s="40"/>
      <c r="O22" s="34"/>
      <c r="P22" s="35"/>
      <c r="Q22" s="40"/>
      <c r="R22" s="34"/>
      <c r="S22" s="35"/>
      <c r="T22" s="40"/>
      <c r="U22" s="34"/>
      <c r="V22" s="35"/>
      <c r="W22" s="40"/>
      <c r="X22" s="34"/>
      <c r="Y22" s="35"/>
      <c r="Z22" s="40"/>
      <c r="AA22" s="34"/>
      <c r="AB22" s="35"/>
      <c r="AC22" s="40"/>
      <c r="AD22" s="34"/>
      <c r="AE22" s="35"/>
      <c r="AF22" s="40"/>
      <c r="AG22" s="34"/>
      <c r="AH22" s="35"/>
      <c r="AI22" s="119"/>
      <c r="AJ22" s="34"/>
      <c r="AK22" s="35"/>
      <c r="AL22" s="119"/>
      <c r="AM22" s="34"/>
      <c r="AN22" s="35"/>
      <c r="AO22" s="119"/>
      <c r="AP22" s="34"/>
      <c r="AQ22" s="35"/>
      <c r="AR22" s="119"/>
      <c r="AS22" s="34"/>
      <c r="AT22" s="35"/>
      <c r="AU22" s="119"/>
      <c r="AV22" s="34"/>
      <c r="AW22" s="35"/>
      <c r="AX22" s="36" t="str">
        <f t="shared" ref="AX22:AX27" si="25">IF(B22="","",B22)</f>
        <v/>
      </c>
      <c r="AY22" s="14" t="str">
        <f t="shared" ref="AY22:AY27" si="26">IF(ISTEXT(B22),1,"")</f>
        <v/>
      </c>
      <c r="AZ22" s="37">
        <f t="shared" ref="AZ22:AZ27" si="27">COUNTIF(E22:AW22,"*")-COUNTIF(E22:AW22,"bb")-COUNTIF(E22:AW22,"ibb")-COUNTIF(E22:AW22,"hbp")-COUNTIF(E22:AW22,"cs")-COUNTIF(E22:AW22,"po")-COUNTIF(E22:AW22,"sf*")-COUNTIF(E22:AW22,"sac*")-COUNTIF(E22:AW22,"ob")-COUNTIF(E22:AW22,"sb")</f>
        <v>0</v>
      </c>
      <c r="BA22" s="14">
        <f t="shared" ref="BA22:BA27" si="28">COUNT(F22,I22,L22,O22,R22,U22,X22,AA22,AD22,AG22,AJ22,AM22,AP22,AS22, AV22)</f>
        <v>0</v>
      </c>
      <c r="BB22" s="14">
        <f t="shared" ref="BB22:BB27" si="29">COUNTIF(E22:AW22,"1B")+COUNTIF(E22:AW22,"2B")+COUNTIF(E22:AW22,"3B")+COUNTIF(E22:AW22,"hr")+COUNTIF(E22:AW22,"1bsb")+COUNTIF(E22:AW22,"2bsb")</f>
        <v>0</v>
      </c>
      <c r="BC22" s="14">
        <f t="shared" ref="BC22:BC27" si="30">SUM(G22,J22,M22,P22,S22,V22,Y22,AB22,AE22,AH22,AK22,AN22, AQ22, AT22, AW22)</f>
        <v>0</v>
      </c>
      <c r="BD22" s="14">
        <f t="shared" ref="BD22:BD27" si="31">COUNTIF(E22:AW22,"2B")+COUNTIF(E22:AW22,"2Bsb")</f>
        <v>0</v>
      </c>
      <c r="BE22" s="14">
        <f t="shared" ref="BE22:BE27" si="32">COUNTIF(E22:AW22,"3B")</f>
        <v>0</v>
      </c>
      <c r="BF22" s="14">
        <f t="shared" ref="BF22:BF27" si="33">COUNTIF(E22:AW22,"hr")</f>
        <v>0</v>
      </c>
      <c r="BG22" s="39">
        <f t="shared" ref="BG22:BG27" si="34">COUNTIF(E22:AW22,"*bb*")</f>
        <v>0</v>
      </c>
      <c r="BH22" s="14">
        <f t="shared" ref="BH22:BH27" si="35">COUNTIF(E22:AW22,"k")</f>
        <v>0</v>
      </c>
      <c r="BI22" s="14">
        <f t="shared" ref="BI22:BI27" si="36">COUNTIF(E22:AW22,"*sb*")</f>
        <v>0</v>
      </c>
      <c r="BJ22" s="14">
        <f t="shared" ref="BJ22:BJ27" si="37">COUNTIF(E22:AW22,"CS")</f>
        <v>0</v>
      </c>
      <c r="BK22" s="14">
        <f t="shared" ref="BK22:BK27" si="38">COUNTIF(E22:AW22,"hbp")</f>
        <v>0</v>
      </c>
      <c r="BL22" s="14">
        <f t="shared" si="23"/>
        <v>0</v>
      </c>
      <c r="BM22" s="14">
        <f t="shared" si="24"/>
        <v>0</v>
      </c>
      <c r="BN22" s="13">
        <f t="shared" ref="BN22:BN27" si="39">COUNTIF(E22:AW22,"*dp*")-COUNTIF(E22:AW22,"xdp*")</f>
        <v>0</v>
      </c>
      <c r="BP22" s="38">
        <f t="shared" ref="BP22:BP27" si="40">AZ22+BL22+BK22+BG22+BM22</f>
        <v>0</v>
      </c>
      <c r="BQ22" s="38">
        <f t="shared" ref="BQ22:BQ27" si="41">BF22*4+BE22*3+BD22*2+(BB22-SUM(BD22:BF22))</f>
        <v>0</v>
      </c>
      <c r="BR22" s="96"/>
      <c r="BT22" s="152" t="s">
        <v>84</v>
      </c>
      <c r="BU22" s="140"/>
      <c r="BV22" s="14"/>
      <c r="CN22" s="14"/>
      <c r="CQ22" s="14"/>
      <c r="CR22" s="14"/>
      <c r="CS22" s="14"/>
      <c r="CU22" s="173" t="str">
        <f t="shared" ref="CU22:CU27" si="42">IF(BF22&gt;1,CONCATENATE(B22,BF22),IF(BF22&gt;0,B22,""))</f>
        <v/>
      </c>
      <c r="CZ22" s="26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</row>
    <row r="23" spans="2:129" ht="9.75" customHeight="1">
      <c r="B23" s="136"/>
      <c r="C23" s="52"/>
      <c r="D23" s="52"/>
      <c r="E23" s="197"/>
      <c r="F23" s="42"/>
      <c r="G23" s="43"/>
      <c r="H23" s="197"/>
      <c r="I23" s="42"/>
      <c r="J23" s="43"/>
      <c r="K23" s="197"/>
      <c r="L23" s="42"/>
      <c r="M23" s="43"/>
      <c r="N23" s="197"/>
      <c r="O23" s="42"/>
      <c r="P23" s="43"/>
      <c r="Q23" s="197"/>
      <c r="R23" s="42"/>
      <c r="S23" s="43"/>
      <c r="T23" s="197"/>
      <c r="U23" s="42"/>
      <c r="V23" s="43"/>
      <c r="W23" s="197"/>
      <c r="X23" s="42"/>
      <c r="Y23" s="43"/>
      <c r="Z23" s="197"/>
      <c r="AA23" s="42"/>
      <c r="AB23" s="43"/>
      <c r="AC23" s="197"/>
      <c r="AD23" s="42"/>
      <c r="AE23" s="43"/>
      <c r="AF23" s="197"/>
      <c r="AG23" s="42"/>
      <c r="AH23" s="43"/>
      <c r="AI23" s="120"/>
      <c r="AJ23" s="42"/>
      <c r="AK23" s="43"/>
      <c r="AL23" s="120"/>
      <c r="AM23" s="42"/>
      <c r="AN23" s="43"/>
      <c r="AO23" s="120"/>
      <c r="AP23" s="42"/>
      <c r="AQ23" s="43"/>
      <c r="AR23" s="120"/>
      <c r="AS23" s="42"/>
      <c r="AT23" s="43"/>
      <c r="AU23" s="120"/>
      <c r="AV23" s="42"/>
      <c r="AW23" s="43"/>
      <c r="AX23" s="36" t="str">
        <f t="shared" si="25"/>
        <v/>
      </c>
      <c r="AY23" s="14" t="str">
        <f t="shared" si="26"/>
        <v/>
      </c>
      <c r="AZ23" s="37">
        <f t="shared" si="27"/>
        <v>0</v>
      </c>
      <c r="BA23" s="14">
        <f t="shared" si="28"/>
        <v>0</v>
      </c>
      <c r="BB23" s="14">
        <f t="shared" si="29"/>
        <v>0</v>
      </c>
      <c r="BC23" s="14">
        <f t="shared" si="30"/>
        <v>0</v>
      </c>
      <c r="BD23" s="14">
        <f t="shared" si="31"/>
        <v>0</v>
      </c>
      <c r="BE23" s="14">
        <f t="shared" si="32"/>
        <v>0</v>
      </c>
      <c r="BF23" s="14">
        <f t="shared" si="33"/>
        <v>0</v>
      </c>
      <c r="BG23" s="39">
        <f t="shared" si="34"/>
        <v>0</v>
      </c>
      <c r="BH23" s="14">
        <f t="shared" si="35"/>
        <v>0</v>
      </c>
      <c r="BI23" s="14">
        <f t="shared" si="36"/>
        <v>0</v>
      </c>
      <c r="BJ23" s="14">
        <f t="shared" si="37"/>
        <v>0</v>
      </c>
      <c r="BK23" s="14">
        <f t="shared" si="38"/>
        <v>0</v>
      </c>
      <c r="BL23" s="14">
        <f t="shared" si="23"/>
        <v>0</v>
      </c>
      <c r="BM23" s="14">
        <f t="shared" si="24"/>
        <v>0</v>
      </c>
      <c r="BN23" s="13">
        <f t="shared" si="39"/>
        <v>0</v>
      </c>
      <c r="BP23" s="38">
        <f t="shared" si="40"/>
        <v>0</v>
      </c>
      <c r="BQ23" s="38">
        <f t="shared" si="41"/>
        <v>0</v>
      </c>
      <c r="BR23" s="96"/>
      <c r="BT23" s="152" t="s">
        <v>78</v>
      </c>
      <c r="BU23" s="142"/>
      <c r="BV23" s="14"/>
      <c r="CQ23" s="14"/>
      <c r="CR23" s="14"/>
      <c r="CS23" s="14"/>
      <c r="CU23" s="173" t="str">
        <f t="shared" si="42"/>
        <v/>
      </c>
      <c r="CZ23" s="26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</row>
    <row r="24" spans="2:129" ht="9.75" customHeight="1">
      <c r="B24" s="135"/>
      <c r="C24" s="53"/>
      <c r="D24" s="54"/>
      <c r="E24" s="198"/>
      <c r="G24" s="55"/>
      <c r="H24" s="198"/>
      <c r="J24" s="55"/>
      <c r="K24" s="198"/>
      <c r="M24" s="55"/>
      <c r="N24" s="198"/>
      <c r="P24" s="55"/>
      <c r="Q24" s="198"/>
      <c r="S24" s="55"/>
      <c r="T24" s="198"/>
      <c r="V24" s="55"/>
      <c r="W24" s="198"/>
      <c r="Y24" s="55"/>
      <c r="Z24" s="198"/>
      <c r="AB24" s="55"/>
      <c r="AC24" s="198"/>
      <c r="AE24" s="55"/>
      <c r="AF24" s="198"/>
      <c r="AH24" s="55"/>
      <c r="AI24" s="121"/>
      <c r="AK24" s="55"/>
      <c r="AL24" s="121"/>
      <c r="AN24" s="55"/>
      <c r="AO24" s="121"/>
      <c r="AQ24" s="55"/>
      <c r="AR24" s="121"/>
      <c r="AT24" s="55"/>
      <c r="AU24" s="121"/>
      <c r="AW24" s="55"/>
      <c r="AX24" s="36" t="str">
        <f t="shared" si="25"/>
        <v/>
      </c>
      <c r="AY24" s="14" t="str">
        <f t="shared" si="26"/>
        <v/>
      </c>
      <c r="AZ24" s="37">
        <f t="shared" si="27"/>
        <v>0</v>
      </c>
      <c r="BA24" s="14">
        <f t="shared" si="28"/>
        <v>0</v>
      </c>
      <c r="BB24" s="14">
        <f t="shared" si="29"/>
        <v>0</v>
      </c>
      <c r="BC24" s="14">
        <f t="shared" si="30"/>
        <v>0</v>
      </c>
      <c r="BD24" s="14">
        <f t="shared" si="31"/>
        <v>0</v>
      </c>
      <c r="BE24" s="14">
        <f t="shared" si="32"/>
        <v>0</v>
      </c>
      <c r="BF24" s="14">
        <f t="shared" si="33"/>
        <v>0</v>
      </c>
      <c r="BG24" s="39">
        <f t="shared" si="34"/>
        <v>0</v>
      </c>
      <c r="BH24" s="14">
        <f t="shared" si="35"/>
        <v>0</v>
      </c>
      <c r="BI24" s="14">
        <f t="shared" si="36"/>
        <v>0</v>
      </c>
      <c r="BJ24" s="14">
        <f t="shared" si="37"/>
        <v>0</v>
      </c>
      <c r="BK24" s="14">
        <f t="shared" si="38"/>
        <v>0</v>
      </c>
      <c r="BL24" s="14">
        <f t="shared" si="23"/>
        <v>0</v>
      </c>
      <c r="BM24" s="14">
        <f t="shared" si="24"/>
        <v>0</v>
      </c>
      <c r="BN24" s="13">
        <f t="shared" si="39"/>
        <v>0</v>
      </c>
      <c r="BP24" s="38">
        <f t="shared" si="40"/>
        <v>0</v>
      </c>
      <c r="BQ24" s="38">
        <f t="shared" si="41"/>
        <v>0</v>
      </c>
      <c r="BR24" s="96"/>
      <c r="BT24" s="152" t="s">
        <v>79</v>
      </c>
      <c r="BU24" s="153"/>
      <c r="BV24" s="14"/>
      <c r="CQ24" s="14"/>
      <c r="CR24" s="14"/>
      <c r="CS24" s="14"/>
      <c r="CU24" s="173" t="str">
        <f t="shared" si="42"/>
        <v/>
      </c>
      <c r="CZ24" s="26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</row>
    <row r="25" spans="2:129" ht="9.75" customHeight="1">
      <c r="B25" s="136"/>
      <c r="C25" s="56"/>
      <c r="D25" s="54"/>
      <c r="E25" s="198"/>
      <c r="G25" s="55"/>
      <c r="H25" s="198"/>
      <c r="J25" s="55"/>
      <c r="K25" s="198"/>
      <c r="M25" s="55"/>
      <c r="N25" s="198"/>
      <c r="P25" s="55"/>
      <c r="Q25" s="198"/>
      <c r="S25" s="55"/>
      <c r="T25" s="198"/>
      <c r="V25" s="55"/>
      <c r="W25" s="198"/>
      <c r="Y25" s="55"/>
      <c r="Z25" s="198"/>
      <c r="AB25" s="55"/>
      <c r="AC25" s="198"/>
      <c r="AE25" s="55"/>
      <c r="AF25" s="198"/>
      <c r="AH25" s="55"/>
      <c r="AI25" s="121"/>
      <c r="AK25" s="55"/>
      <c r="AL25" s="121"/>
      <c r="AN25" s="55"/>
      <c r="AO25" s="121"/>
      <c r="AQ25" s="55"/>
      <c r="AR25" s="121"/>
      <c r="AT25" s="55"/>
      <c r="AU25" s="121"/>
      <c r="AW25" s="55"/>
      <c r="AX25" s="36" t="str">
        <f t="shared" si="25"/>
        <v/>
      </c>
      <c r="AY25" s="14" t="str">
        <f t="shared" si="26"/>
        <v/>
      </c>
      <c r="AZ25" s="37">
        <f t="shared" si="27"/>
        <v>0</v>
      </c>
      <c r="BA25" s="14">
        <f t="shared" si="28"/>
        <v>0</v>
      </c>
      <c r="BB25" s="14">
        <f t="shared" si="29"/>
        <v>0</v>
      </c>
      <c r="BC25" s="14">
        <f t="shared" si="30"/>
        <v>0</v>
      </c>
      <c r="BD25" s="14">
        <f t="shared" si="31"/>
        <v>0</v>
      </c>
      <c r="BE25" s="14">
        <f t="shared" si="32"/>
        <v>0</v>
      </c>
      <c r="BF25" s="14">
        <f t="shared" si="33"/>
        <v>0</v>
      </c>
      <c r="BG25" s="39">
        <f t="shared" si="34"/>
        <v>0</v>
      </c>
      <c r="BH25" s="14">
        <f t="shared" si="35"/>
        <v>0</v>
      </c>
      <c r="BI25" s="14">
        <f t="shared" si="36"/>
        <v>0</v>
      </c>
      <c r="BJ25" s="14">
        <f t="shared" si="37"/>
        <v>0</v>
      </c>
      <c r="BK25" s="14">
        <f t="shared" si="38"/>
        <v>0</v>
      </c>
      <c r="BL25" s="14">
        <f t="shared" si="23"/>
        <v>0</v>
      </c>
      <c r="BM25" s="14">
        <f t="shared" si="24"/>
        <v>0</v>
      </c>
      <c r="BN25" s="13">
        <f t="shared" si="39"/>
        <v>0</v>
      </c>
      <c r="BP25" s="38">
        <f t="shared" si="40"/>
        <v>0</v>
      </c>
      <c r="BQ25" s="38">
        <f t="shared" si="41"/>
        <v>0</v>
      </c>
      <c r="BR25" s="96"/>
      <c r="BU25" s="14"/>
      <c r="BV25" s="14"/>
      <c r="CQ25" s="14"/>
      <c r="CR25" s="14"/>
      <c r="CS25" s="14"/>
      <c r="CU25" s="173" t="str">
        <f t="shared" si="42"/>
        <v/>
      </c>
      <c r="CZ25" s="26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</row>
    <row r="26" spans="2:129" ht="9.75" customHeight="1">
      <c r="B26" s="135"/>
      <c r="C26" s="51"/>
      <c r="D26" s="51"/>
      <c r="E26" s="40"/>
      <c r="F26" s="34"/>
      <c r="G26" s="35"/>
      <c r="H26" s="40"/>
      <c r="I26" s="34"/>
      <c r="J26" s="35"/>
      <c r="K26" s="40"/>
      <c r="L26" s="34"/>
      <c r="M26" s="35"/>
      <c r="N26" s="40"/>
      <c r="O26" s="34"/>
      <c r="P26" s="35"/>
      <c r="Q26" s="40"/>
      <c r="R26" s="34"/>
      <c r="S26" s="35"/>
      <c r="T26" s="40"/>
      <c r="U26" s="34"/>
      <c r="V26" s="35"/>
      <c r="W26" s="40"/>
      <c r="X26" s="34"/>
      <c r="Y26" s="35"/>
      <c r="Z26" s="40"/>
      <c r="AA26" s="34"/>
      <c r="AB26" s="35"/>
      <c r="AC26" s="40"/>
      <c r="AD26" s="34"/>
      <c r="AE26" s="35"/>
      <c r="AF26" s="40"/>
      <c r="AG26" s="34"/>
      <c r="AH26" s="35"/>
      <c r="AI26" s="119"/>
      <c r="AJ26" s="34"/>
      <c r="AK26" s="35"/>
      <c r="AL26" s="119"/>
      <c r="AM26" s="34"/>
      <c r="AN26" s="35"/>
      <c r="AO26" s="119"/>
      <c r="AP26" s="34"/>
      <c r="AQ26" s="35"/>
      <c r="AR26" s="119"/>
      <c r="AS26" s="34"/>
      <c r="AT26" s="35"/>
      <c r="AU26" s="119"/>
      <c r="AV26" s="34"/>
      <c r="AW26" s="35"/>
      <c r="AX26" s="36" t="str">
        <f t="shared" si="25"/>
        <v/>
      </c>
      <c r="AY26" s="14" t="str">
        <f t="shared" si="26"/>
        <v/>
      </c>
      <c r="AZ26" s="37">
        <f t="shared" si="27"/>
        <v>0</v>
      </c>
      <c r="BA26" s="14">
        <f t="shared" si="28"/>
        <v>0</v>
      </c>
      <c r="BB26" s="14">
        <f t="shared" si="29"/>
        <v>0</v>
      </c>
      <c r="BC26" s="14">
        <f t="shared" si="30"/>
        <v>0</v>
      </c>
      <c r="BD26" s="14">
        <f t="shared" si="31"/>
        <v>0</v>
      </c>
      <c r="BE26" s="14">
        <f t="shared" si="32"/>
        <v>0</v>
      </c>
      <c r="BF26" s="14">
        <f t="shared" si="33"/>
        <v>0</v>
      </c>
      <c r="BG26" s="39">
        <f t="shared" si="34"/>
        <v>0</v>
      </c>
      <c r="BH26" s="14">
        <f t="shared" si="35"/>
        <v>0</v>
      </c>
      <c r="BI26" s="14">
        <f t="shared" si="36"/>
        <v>0</v>
      </c>
      <c r="BJ26" s="14">
        <f t="shared" si="37"/>
        <v>0</v>
      </c>
      <c r="BK26" s="14">
        <f t="shared" si="38"/>
        <v>0</v>
      </c>
      <c r="BL26" s="14">
        <f t="shared" si="23"/>
        <v>0</v>
      </c>
      <c r="BM26" s="14">
        <f t="shared" si="24"/>
        <v>0</v>
      </c>
      <c r="BN26" s="13">
        <f t="shared" si="39"/>
        <v>0</v>
      </c>
      <c r="BP26" s="38">
        <f t="shared" si="40"/>
        <v>0</v>
      </c>
      <c r="BQ26" s="38">
        <f t="shared" si="41"/>
        <v>0</v>
      </c>
      <c r="BR26" s="96"/>
      <c r="BU26" s="14"/>
      <c r="BV26" s="14"/>
      <c r="CQ26" s="14"/>
      <c r="CR26" s="14"/>
      <c r="CS26" s="14"/>
      <c r="CU26" s="173" t="str">
        <f t="shared" si="42"/>
        <v/>
      </c>
      <c r="CZ26" s="26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</row>
    <row r="27" spans="2:129" ht="9.75" customHeight="1">
      <c r="B27" s="136"/>
      <c r="C27" s="52"/>
      <c r="D27" s="52"/>
      <c r="E27" s="197"/>
      <c r="F27" s="42"/>
      <c r="G27" s="43"/>
      <c r="H27" s="197"/>
      <c r="I27" s="42"/>
      <c r="J27" s="43"/>
      <c r="K27" s="197"/>
      <c r="L27" s="42"/>
      <c r="M27" s="43"/>
      <c r="N27" s="197"/>
      <c r="O27" s="42"/>
      <c r="P27" s="43"/>
      <c r="Q27" s="197"/>
      <c r="R27" s="42"/>
      <c r="S27" s="43"/>
      <c r="T27" s="197"/>
      <c r="U27" s="42"/>
      <c r="V27" s="43"/>
      <c r="W27" s="197"/>
      <c r="X27" s="42"/>
      <c r="Y27" s="43"/>
      <c r="Z27" s="197"/>
      <c r="AA27" s="42"/>
      <c r="AB27" s="43"/>
      <c r="AC27" s="197"/>
      <c r="AD27" s="42"/>
      <c r="AE27" s="43"/>
      <c r="AF27" s="197"/>
      <c r="AG27" s="42"/>
      <c r="AH27" s="43"/>
      <c r="AI27" s="120"/>
      <c r="AJ27" s="42"/>
      <c r="AK27" s="43"/>
      <c r="AL27" s="120"/>
      <c r="AM27" s="42"/>
      <c r="AN27" s="43"/>
      <c r="AO27" s="120"/>
      <c r="AP27" s="42"/>
      <c r="AQ27" s="43"/>
      <c r="AR27" s="120"/>
      <c r="AS27" s="42"/>
      <c r="AT27" s="43"/>
      <c r="AU27" s="120"/>
      <c r="AV27" s="42"/>
      <c r="AW27" s="43"/>
      <c r="AX27" s="36" t="str">
        <f t="shared" si="25"/>
        <v/>
      </c>
      <c r="AY27" s="14" t="str">
        <f t="shared" si="26"/>
        <v/>
      </c>
      <c r="AZ27" s="37">
        <f t="shared" si="27"/>
        <v>0</v>
      </c>
      <c r="BA27" s="14">
        <f t="shared" si="28"/>
        <v>0</v>
      </c>
      <c r="BB27" s="14">
        <f t="shared" si="29"/>
        <v>0</v>
      </c>
      <c r="BC27" s="14">
        <f t="shared" si="30"/>
        <v>0</v>
      </c>
      <c r="BD27" s="14">
        <f t="shared" si="31"/>
        <v>0</v>
      </c>
      <c r="BE27" s="14">
        <f t="shared" si="32"/>
        <v>0</v>
      </c>
      <c r="BF27" s="14">
        <f t="shared" si="33"/>
        <v>0</v>
      </c>
      <c r="BG27" s="39">
        <f t="shared" si="34"/>
        <v>0</v>
      </c>
      <c r="BH27" s="14">
        <f t="shared" si="35"/>
        <v>0</v>
      </c>
      <c r="BI27" s="14">
        <f t="shared" si="36"/>
        <v>0</v>
      </c>
      <c r="BJ27" s="14">
        <f t="shared" si="37"/>
        <v>0</v>
      </c>
      <c r="BK27" s="14">
        <f t="shared" si="38"/>
        <v>0</v>
      </c>
      <c r="BL27" s="14">
        <f t="shared" si="23"/>
        <v>0</v>
      </c>
      <c r="BM27" s="14">
        <f t="shared" si="24"/>
        <v>0</v>
      </c>
      <c r="BN27" s="13">
        <f t="shared" si="39"/>
        <v>0</v>
      </c>
      <c r="BP27" s="38">
        <f t="shared" si="40"/>
        <v>0</v>
      </c>
      <c r="BQ27" s="38">
        <f t="shared" si="41"/>
        <v>0</v>
      </c>
      <c r="BR27" s="96"/>
      <c r="BU27" s="14"/>
      <c r="BV27" s="14"/>
      <c r="CQ27" s="14"/>
      <c r="CR27" s="14"/>
      <c r="CS27" s="14"/>
      <c r="CU27" s="173" t="str">
        <f t="shared" si="42"/>
        <v/>
      </c>
      <c r="CZ27" s="26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</row>
    <row r="28" spans="2:129" ht="8.25" customHeight="1">
      <c r="B28" s="15"/>
      <c r="E28" s="65">
        <f>IF(E1=1,COUNTA(E2:E19,E22:E27))+IF(H1=1,COUNTA(H2:H19,H22:H27)+IF(K1=1,COUNTA(K2:K19,K22:K27),0))</f>
        <v>0</v>
      </c>
      <c r="F28" s="65">
        <f>E30</f>
        <v>0</v>
      </c>
      <c r="G28" s="65">
        <f>IF(E28=0,0,((E28-F28)-3))</f>
        <v>0</v>
      </c>
      <c r="H28" s="65">
        <f>IF(H1=2,COUNTA(H2:H19,H22:H27))+IF(K1=2,COUNTA(K2:K19,K22:K27)+IF(N1=2,COUNTA(N2:N19,N22:N27),0))</f>
        <v>0</v>
      </c>
      <c r="I28" s="65">
        <f>H30</f>
        <v>0</v>
      </c>
      <c r="J28" s="65">
        <f>IF(H28=0,0,((H28-I28)-3))</f>
        <v>0</v>
      </c>
      <c r="K28" s="65">
        <f>IF(K1=3,COUNTA(K2:K19,K22:K27))+IF(N1=3,COUNTA(N2:N19,N22:N27)+IF(Q1=3,COUNTA(Q2:Q19,Q22:Q27),0))</f>
        <v>0</v>
      </c>
      <c r="L28" s="65">
        <f>K30</f>
        <v>0</v>
      </c>
      <c r="M28" s="65">
        <f>IF(K28=0,0,((K28-L28)-3))</f>
        <v>0</v>
      </c>
      <c r="N28" s="65">
        <f>IF(N1=4,COUNTA(N2:N19,N22:N27))+IF(Q1=4,COUNTA(Q2:Q19,Q22:Q27)+IF(T1=4,COUNTA(T2:T19,T22:T27),0))</f>
        <v>0</v>
      </c>
      <c r="O28" s="65">
        <f>N30</f>
        <v>0</v>
      </c>
      <c r="P28" s="65">
        <f>IF(N28=0,0,((N28-O28)-3))</f>
        <v>0</v>
      </c>
      <c r="Q28" s="65">
        <f>IF(Q1=5,COUNTA(Q2:Q19,Q22:Q27))+IF(T1=5,COUNTA(T2:T19,T22:T27)+IF(W1=5,COUNTA(W2:W19,W22:W27),0))</f>
        <v>0</v>
      </c>
      <c r="R28" s="65">
        <f>Q30</f>
        <v>0</v>
      </c>
      <c r="S28" s="65">
        <f>IF(Q28=0,0,((Q28-R28)-3))</f>
        <v>0</v>
      </c>
      <c r="T28" s="65">
        <f>IF(T1=6,COUNTA(T2:T19,T22:T27))+IF(W1=6,COUNTA(W2:W19,W22:W27)+IF(Z1=6,COUNTA(Z2:Z19,Z22:Z27),0))</f>
        <v>0</v>
      </c>
      <c r="U28" s="65">
        <f>T30</f>
        <v>0</v>
      </c>
      <c r="V28" s="65">
        <f>IF(T28=0,0,((T28-U28)-3))</f>
        <v>0</v>
      </c>
      <c r="W28" s="65">
        <f>IF(W1=7,COUNTA(W2:W19,W22:W27))+IF(Z1=7,COUNTA(Z2:Z19,Z22:Z27)+IF(AC1=7,COUNTA(AC2:AC19,AC22:AC27),0))</f>
        <v>0</v>
      </c>
      <c r="X28" s="65">
        <f>W30</f>
        <v>0</v>
      </c>
      <c r="Y28" s="65">
        <f>IF(W28=0,0,((W28-X28)-3))</f>
        <v>0</v>
      </c>
      <c r="Z28" s="65">
        <f>IF(Z1=8,COUNTA(Z2:Z19,Z22:Z27))+IF(AC1=8,COUNTA(AC2:AC19,AC22:AC27)+IF(AF1=8,COUNTA(AF2:AF19,AF22:AF27),0))</f>
        <v>0</v>
      </c>
      <c r="AA28" s="65">
        <f>Z30</f>
        <v>0</v>
      </c>
      <c r="AB28" s="65">
        <f>IF(Z28=0,0,((Z28-AA28)-3))</f>
        <v>0</v>
      </c>
      <c r="AC28" s="65">
        <f>IF(AC1=9,COUNTA(AC2:AC19,AC22:AC27))+IF(AF1=9,COUNTA(AF2:AF19,AF22:AF27)+IF(AI1=9,COUNTA(AI2:AI19,AI22:AI27),0))</f>
        <v>0</v>
      </c>
      <c r="AD28" s="65">
        <f>AC30</f>
        <v>0</v>
      </c>
      <c r="AE28" s="65">
        <f>IF(AC28=0,0,((AC28-AD28)-3))</f>
        <v>0</v>
      </c>
      <c r="AF28" s="65">
        <f>IF(AF1=10,COUNTA(AF2:AF19,AF22:AF27))+IF(AI1=10,COUNTA(AI2:AI19,AI22:AI27)+IF(AL1=10,COUNTA(AL2:AL19,AL22:AL27),0))</f>
        <v>0</v>
      </c>
      <c r="AG28" s="65">
        <f>AF30</f>
        <v>0</v>
      </c>
      <c r="AH28" s="65">
        <f>IF(AF28=0,0,((AF28-AG28)-3))</f>
        <v>0</v>
      </c>
      <c r="AI28" s="65">
        <f>IF(AI1=11,COUNTA(AI2:AI19,AI22:AI27))+IF(AL1=11,COUNTA(AL2:AL19,AL22:AL27)+IF(AO1=11,COUNTA(AO2:AO19,AO22:AO27),0))</f>
        <v>0</v>
      </c>
      <c r="AJ28" s="65">
        <f>AI30</f>
        <v>0</v>
      </c>
      <c r="AK28" s="65">
        <f>IF(AI28=0,0,((AI28-AJ28)-3))</f>
        <v>0</v>
      </c>
      <c r="AL28" s="65">
        <f>IF(AL1=12,COUNTA(AL2:AL19,AL22:AL27))+IF(AO1=12,COUNTA(AO2:AO19,AO22:AO27)+IF(AR1=12,COUNTA(AR2:AR19,AR22:AR27),0))</f>
        <v>0</v>
      </c>
      <c r="AM28" s="65">
        <f>AL30</f>
        <v>0</v>
      </c>
      <c r="AN28" s="65">
        <f>IF(AL28=0,0,((AL28-AM28)-3))</f>
        <v>0</v>
      </c>
      <c r="AO28" s="65">
        <f>IF(AO1=13,COUNTA(AO2:AO19,AO22:AO27))+IF(AR1=13,COUNTA(AR2:AR19,AR22:AR27)+IF(AU1=13,COUNTA(AU2:AU19,AU22:AU27),0))</f>
        <v>0</v>
      </c>
      <c r="AP28" s="65">
        <f>AO30</f>
        <v>0</v>
      </c>
      <c r="AQ28" s="65">
        <f>IF(AO28=0,0,((AO28-AP28)-3))</f>
        <v>0</v>
      </c>
      <c r="AR28" s="65">
        <f>IF(AR1=14,COUNTA(AR2:AR19,AR22:AR27))+IF(AU1=14,COUNTA(AU2:AU19,AU22:AU27),0)</f>
        <v>0</v>
      </c>
      <c r="AS28" s="65">
        <f>AR30</f>
        <v>0</v>
      </c>
      <c r="AT28" s="65">
        <f>IF(AR28=0,0,((AR28-AS28)-3))</f>
        <v>0</v>
      </c>
      <c r="AU28" s="65">
        <f>IF(AU1=15,COUNTA(AU2:AU19,AU22:AU27))</f>
        <v>0</v>
      </c>
      <c r="AV28" s="65">
        <f>AU30</f>
        <v>0</v>
      </c>
      <c r="AW28" s="65">
        <f>IF(AU28=0,0,((AU28-AV28)-3))</f>
        <v>0</v>
      </c>
      <c r="AY28" s="14"/>
      <c r="AZ28" s="37"/>
      <c r="BA28" s="14"/>
      <c r="BB28" s="14"/>
      <c r="BC28" s="14"/>
      <c r="BD28" s="14"/>
      <c r="BE28" s="14"/>
      <c r="BF28" s="14"/>
      <c r="BG28" s="13"/>
      <c r="BH28" s="14"/>
      <c r="BI28" s="14"/>
      <c r="BJ28" s="14"/>
      <c r="BK28" s="14"/>
      <c r="BL28" s="14" t="s">
        <v>64</v>
      </c>
      <c r="BM28" s="14"/>
      <c r="BN28" s="14"/>
      <c r="BP28" s="38"/>
      <c r="BQ28" s="38"/>
      <c r="BR28" s="96"/>
      <c r="BU28" s="14"/>
      <c r="BV28" s="14"/>
      <c r="CE28" s="14"/>
      <c r="CF28" s="14"/>
      <c r="CG28" s="14"/>
      <c r="CH28" s="14"/>
      <c r="CL28" s="14"/>
      <c r="CN28" s="14"/>
      <c r="CU28" s="174"/>
      <c r="CZ28" s="26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</row>
    <row r="29" spans="2:129" ht="10.5" customHeight="1">
      <c r="E29" s="230">
        <v>1</v>
      </c>
      <c r="F29" s="230"/>
      <c r="G29" s="230"/>
      <c r="H29" s="230">
        <v>2</v>
      </c>
      <c r="I29" s="230"/>
      <c r="J29" s="230"/>
      <c r="K29" s="230">
        <v>3</v>
      </c>
      <c r="L29" s="230"/>
      <c r="M29" s="230"/>
      <c r="N29" s="230">
        <v>4</v>
      </c>
      <c r="O29" s="230"/>
      <c r="P29" s="230"/>
      <c r="Q29" s="230">
        <v>5</v>
      </c>
      <c r="R29" s="230"/>
      <c r="S29" s="230"/>
      <c r="T29" s="230">
        <v>6</v>
      </c>
      <c r="U29" s="230"/>
      <c r="V29" s="230"/>
      <c r="W29" s="230">
        <v>7</v>
      </c>
      <c r="X29" s="230"/>
      <c r="Y29" s="230"/>
      <c r="Z29" s="230">
        <v>8</v>
      </c>
      <c r="AA29" s="230"/>
      <c r="AB29" s="230"/>
      <c r="AC29" s="230">
        <v>9</v>
      </c>
      <c r="AD29" s="230"/>
      <c r="AE29" s="230"/>
      <c r="AF29" s="230">
        <v>10</v>
      </c>
      <c r="AG29" s="230"/>
      <c r="AH29" s="230"/>
      <c r="AI29" s="230">
        <v>11</v>
      </c>
      <c r="AJ29" s="230"/>
      <c r="AK29" s="230"/>
      <c r="AL29" s="230">
        <v>12</v>
      </c>
      <c r="AM29" s="230"/>
      <c r="AN29" s="230"/>
      <c r="AO29" s="230">
        <v>13</v>
      </c>
      <c r="AP29" s="230"/>
      <c r="AQ29" s="230"/>
      <c r="AR29" s="230">
        <v>14</v>
      </c>
      <c r="AS29" s="230"/>
      <c r="AT29" s="230"/>
      <c r="AU29" s="230">
        <v>15</v>
      </c>
      <c r="AV29" s="230"/>
      <c r="AW29" s="230"/>
      <c r="AY29" s="230" t="s">
        <v>2</v>
      </c>
      <c r="AZ29" s="230"/>
      <c r="BA29" s="230" t="s">
        <v>3</v>
      </c>
      <c r="BB29" s="230"/>
      <c r="BC29" s="230" t="s">
        <v>15</v>
      </c>
      <c r="BD29" s="230"/>
      <c r="BF29" s="103" t="s">
        <v>40</v>
      </c>
      <c r="BG29" s="57"/>
      <c r="BJ29" s="14"/>
      <c r="BK29" s="14"/>
      <c r="BL29" s="14" t="s">
        <v>65</v>
      </c>
      <c r="BM29" s="14"/>
      <c r="BN29" s="14"/>
      <c r="BR29" s="96"/>
      <c r="CE29" s="14"/>
      <c r="CF29" s="14"/>
      <c r="CN29" s="26"/>
      <c r="CU29" s="174"/>
      <c r="DY29" s="26"/>
    </row>
    <row r="30" spans="2:129" ht="15">
      <c r="B30" s="58" t="str">
        <f>'Game 1'!B30</f>
        <v>Visitor</v>
      </c>
      <c r="C30" s="59"/>
      <c r="D30" s="60"/>
      <c r="E30" s="231">
        <f>IF(E1=1,SUM(F2:F27),0)+IF(H1=1,SUM(I2:I27),0)</f>
        <v>0</v>
      </c>
      <c r="F30" s="232"/>
      <c r="G30" s="233"/>
      <c r="H30" s="231">
        <f>IF(H1=2,SUM(I2:I27),0)+IF(K1=2,SUM(L2:L27),0)+IF(N1=2,SUM(O2:O27),0)</f>
        <v>0</v>
      </c>
      <c r="I30" s="232"/>
      <c r="J30" s="233"/>
      <c r="K30" s="231">
        <f>IF(K1=3,SUM(L2:L27),0)+IF(N1=3,SUM(O2:O27),0)+IF(Q1=3,SUM(R2:R27),0)</f>
        <v>0</v>
      </c>
      <c r="L30" s="232"/>
      <c r="M30" s="233"/>
      <c r="N30" s="231">
        <f>IF(N1=4,SUM(O2:O27),0)+IF(Q1=4,SUM(R2:R27),0)+IF(T1=4,SUM(U2:U27),0)</f>
        <v>0</v>
      </c>
      <c r="O30" s="232"/>
      <c r="P30" s="233"/>
      <c r="Q30" s="231">
        <f>IF(Q1=5,SUM(R2:R27),0)+IF(T1=5,SUM(U2:U27),0)+IF(W1=5,SUM(X2:X27),0)</f>
        <v>0</v>
      </c>
      <c r="R30" s="232"/>
      <c r="S30" s="233"/>
      <c r="T30" s="231">
        <f>IF(T1=6,SUM(U2:U27),0)+IF(W1=6,SUM(X2:X27),0)+IF(Z1=6,SUM(AA2:AA27),0)</f>
        <v>0</v>
      </c>
      <c r="U30" s="232"/>
      <c r="V30" s="233"/>
      <c r="W30" s="231">
        <f>IF(W1=7,SUM(X2:X27),0)+IF(Z1=7,SUM(AA2:AA27),0)+IF(AC1=7,SUM(AD2:AD27),0)</f>
        <v>0</v>
      </c>
      <c r="X30" s="232"/>
      <c r="Y30" s="233"/>
      <c r="Z30" s="231">
        <f>IF(Z1=8,SUM(AA2:AA27),0)+IF(AC1=8,SUM(AD2:AD27),0)+IF(AF1=8,SUM(AG2:AG27),0)</f>
        <v>0</v>
      </c>
      <c r="AA30" s="232"/>
      <c r="AB30" s="233"/>
      <c r="AC30" s="231">
        <f>IF(AC1=9,SUM(AD2:AD27),0)+IF(AF1=9,SUM(AG2:AG27),0)+IF(AI1=9,SUM(AJ2:AJ27),0)</f>
        <v>0</v>
      </c>
      <c r="AD30" s="232"/>
      <c r="AE30" s="233"/>
      <c r="AF30" s="231">
        <f>IF(AF1=10,SUM(AG2:AG27),0)+IF(AI1=10,SUM(AJ2:AJ27),0)+IF(AL1=10,SUM(AM2:AM27),0)</f>
        <v>0</v>
      </c>
      <c r="AG30" s="232"/>
      <c r="AH30" s="233"/>
      <c r="AI30" s="231">
        <f>IF(AI1=11,SUM(AJ2:AJ27),0)+IF(AL1=11,SUM(AM2:AM27),0)+IF(AO1=11,SUM(AP2:AP27),0)</f>
        <v>0</v>
      </c>
      <c r="AJ30" s="232"/>
      <c r="AK30" s="233"/>
      <c r="AL30" s="231">
        <f>IF(AL1=12,SUM(AM2:AM27),0)+IF(AO1=12,SUM(AP2:AP27),0)+IF(AR1=12,SUM(AS2:AS27),0)</f>
        <v>0</v>
      </c>
      <c r="AM30" s="232"/>
      <c r="AN30" s="233"/>
      <c r="AO30" s="231">
        <f>IF(AO1=13,SUM(AP2:AP27),0)+IF(AR1=13,SUM(AS2:AS27),0)+IF(AU1=13,SUM(AV2:AV27),0)</f>
        <v>0</v>
      </c>
      <c r="AP30" s="232"/>
      <c r="AQ30" s="233"/>
      <c r="AR30" s="231">
        <f>IF(AR1=14,SUM(AS2:AS27),0)+IF(AU1=14,SUM(AV2:AV27),0)</f>
        <v>0</v>
      </c>
      <c r="AS30" s="232"/>
      <c r="AT30" s="233"/>
      <c r="AU30" s="231">
        <f>IF(AU1=15,SUM(AV2:AV27),0)</f>
        <v>0</v>
      </c>
      <c r="AV30" s="232"/>
      <c r="AW30" s="233"/>
      <c r="AX30" s="61"/>
      <c r="AY30" s="238">
        <f>SUM(E30:AW30)</f>
        <v>0</v>
      </c>
      <c r="AZ30" s="239"/>
      <c r="BA30" s="238">
        <f>BB20</f>
        <v>0</v>
      </c>
      <c r="BB30" s="239"/>
      <c r="BC30" s="236">
        <f>BO20+CO12</f>
        <v>0</v>
      </c>
      <c r="BD30" s="237"/>
      <c r="BF30" s="14">
        <f>SUM(G28+J28+M28+P28+S28+V28+Y28+AB28+AE28+AH28+AK28+AN28+AQ28+AT28+AW28)</f>
        <v>0</v>
      </c>
      <c r="BG30" s="26"/>
      <c r="BJ30" s="226">
        <f ca="1">RANDBETWEEN(1,6)</f>
        <v>1</v>
      </c>
      <c r="BK30" s="227"/>
      <c r="BL30" s="222">
        <f ca="1">RANDBETWEEN(1,6)</f>
        <v>5</v>
      </c>
      <c r="BM30" s="223"/>
      <c r="BN30" s="147">
        <f ca="1">RANDBETWEEN(1,6)</f>
        <v>2</v>
      </c>
      <c r="BR30" s="96"/>
      <c r="CE30" s="14"/>
      <c r="CF30" s="14"/>
      <c r="CN30" s="26"/>
      <c r="CU30" s="175" t="str">
        <f>SUBSTITUTE(TRIM(CONCATENATE(CU2," ",CU3," ",CU4," ",CU5," ",CU6," ",CU7," ",CU8," ",CU9," ",CU10," ",CU11," ",CU12," ",CU13," ",CU14," ",CU15," ",CU16," ",CU17," ",CU18," ",CU19," ",CU22," ",CU23," ",CU24," ",CU25," ",CU26," ",CU27))," ",",")</f>
        <v/>
      </c>
      <c r="DY30" s="26"/>
    </row>
    <row r="31" spans="2:129" ht="15">
      <c r="B31" s="58" t="str">
        <f>'Game 1'!B31</f>
        <v>Home</v>
      </c>
      <c r="C31" s="59"/>
      <c r="D31" s="60"/>
      <c r="E31" s="231">
        <f>IF(E33=1,SUM(F34:F59),0)+IF(H33=1,SUM(I34:I59),0)</f>
        <v>0</v>
      </c>
      <c r="F31" s="232"/>
      <c r="G31" s="233"/>
      <c r="H31" s="231">
        <f>IF(H33=2,SUM(I34:I59),0)+IF(K33=2,SUM(L34:L59),0)+IF(N33=2,SUM(O34:O59),0)</f>
        <v>0</v>
      </c>
      <c r="I31" s="232"/>
      <c r="J31" s="233"/>
      <c r="K31" s="231">
        <f>IF(K33=3,SUM(L34:L59),0)+IF(N33=3,SUM(O34:O59),0)+IF(Q33=3,SUM(R34:R59),0)</f>
        <v>0</v>
      </c>
      <c r="L31" s="232"/>
      <c r="M31" s="233"/>
      <c r="N31" s="231">
        <f>IF(N33=4,SUM(O34:O59),0)+IF(Q33=4,SUM(R34:R59),0)+IF(T33=4,SUM(U34:U59),0)</f>
        <v>0</v>
      </c>
      <c r="O31" s="232"/>
      <c r="P31" s="233"/>
      <c r="Q31" s="231">
        <f>IF(Q33=5,SUM(R34:R59),0)+IF(T33=5,SUM(U34:U59),0)+IF(W33=5,SUM(X34:X59),0)</f>
        <v>0</v>
      </c>
      <c r="R31" s="232"/>
      <c r="S31" s="233"/>
      <c r="T31" s="231">
        <f>IF(T33=6,SUM(U34:U59),0)+IF(W33=6,SUM(X34:X59),0)+IF(Z33=6,SUM(AA34:AA59),0)</f>
        <v>0</v>
      </c>
      <c r="U31" s="232"/>
      <c r="V31" s="233"/>
      <c r="W31" s="231">
        <f>IF(W33=7,SUM(X34:X59),0)+IF(Z33=7,SUM(AA34:AA59),0)+IF(AC33=7,SUM(AD34:AD59),0)</f>
        <v>0</v>
      </c>
      <c r="X31" s="232"/>
      <c r="Y31" s="233"/>
      <c r="Z31" s="231">
        <f>IF(Z33=8,SUM(AA34:AA59),0)+IF(AC33=8,SUM(AD34:AD59),0)+IF(AF33=8,SUM(AG34:AG59),0)</f>
        <v>0</v>
      </c>
      <c r="AA31" s="232"/>
      <c r="AB31" s="233"/>
      <c r="AC31" s="231">
        <f>IF(AC33=9,SUM(AD34:AD59),0)+IF(AF33=9,SUM(AG34:AG59),0)+IF(AI33=9,SUM(AJ34:AJ59),0)</f>
        <v>0</v>
      </c>
      <c r="AD31" s="232"/>
      <c r="AE31" s="233"/>
      <c r="AF31" s="231">
        <f>IF(AF33=10,SUM(AG34:AG59),0)+IF(AI33=10,SUM(AJ34:AJ59),0)+IF(AL33=10,SUM(AM34:AM59),0)</f>
        <v>0</v>
      </c>
      <c r="AG31" s="232"/>
      <c r="AH31" s="233"/>
      <c r="AI31" s="231">
        <f>IF(AI33=11,SUM(AJ34:AJ59),0)+IF(AL33=11,SUM(AM34:AM59),0)+IF(AO33=11,SUM(AP34:AP59),0)</f>
        <v>0</v>
      </c>
      <c r="AJ31" s="232"/>
      <c r="AK31" s="233"/>
      <c r="AL31" s="231">
        <f>IF(AL33=12,SUM(AM34:AM59),0)+IF(AO33=12,SUM(AP34:AP59),0)+IF(AR33=12,SUM(AS34:AS59),0)</f>
        <v>0</v>
      </c>
      <c r="AM31" s="232"/>
      <c r="AN31" s="233"/>
      <c r="AO31" s="231">
        <f>IF(AO33=13,SUM(AP34:AP59),0)+IF(AR33=13,SUM(AS34:AS59),0)+IF(AU33=13,SUM(AV34:AV59),0)</f>
        <v>0</v>
      </c>
      <c r="AP31" s="232"/>
      <c r="AQ31" s="233"/>
      <c r="AR31" s="231">
        <f>IF(AR33=14,SUM(AS34:AS59),0)+IF(AU33=14,SUM(AV34:AV59),0)</f>
        <v>0</v>
      </c>
      <c r="AS31" s="232"/>
      <c r="AT31" s="233"/>
      <c r="AU31" s="231">
        <f>IF(AU33=15,SUM(AV34:AV59),0)</f>
        <v>0</v>
      </c>
      <c r="AV31" s="232"/>
      <c r="AW31" s="233"/>
      <c r="AX31" s="62"/>
      <c r="AY31" s="231">
        <f>SUM(E31:AW31)</f>
        <v>0</v>
      </c>
      <c r="AZ31" s="233"/>
      <c r="BA31" s="231">
        <f>BB52</f>
        <v>0</v>
      </c>
      <c r="BB31" s="233"/>
      <c r="BC31" s="231">
        <f>BO52+CO44</f>
        <v>0</v>
      </c>
      <c r="BD31" s="233"/>
      <c r="BF31" s="14">
        <f>SUM(G60+J60+M60+P60+S60+V60+Y60+AB60+AE60+AH60+AK60+AN60+AQ60+AT60+AW60)</f>
        <v>0</v>
      </c>
      <c r="BG31" s="14"/>
      <c r="BJ31" s="228"/>
      <c r="BK31" s="229"/>
      <c r="BL31" s="224"/>
      <c r="BM31" s="225"/>
      <c r="BR31" s="96"/>
      <c r="CN31" s="26"/>
      <c r="CU31" s="174"/>
      <c r="DY31" s="26"/>
    </row>
    <row r="32" spans="2:129" ht="6.75" customHeight="1">
      <c r="K32" s="63"/>
      <c r="Z32" s="63"/>
      <c r="AA32" s="63"/>
      <c r="AB32" s="63"/>
      <c r="BA32" s="14"/>
      <c r="BB32" s="14"/>
      <c r="BC32" s="14"/>
      <c r="BR32" s="96"/>
      <c r="CN32" s="26"/>
      <c r="CU32" s="174"/>
      <c r="DY32" s="26"/>
    </row>
    <row r="33" spans="2:134" ht="10.5" customHeight="1">
      <c r="B33" s="48" t="str">
        <f>'Game 2'!B33</f>
        <v>Home</v>
      </c>
      <c r="C33" s="29" t="s">
        <v>38</v>
      </c>
      <c r="D33" s="29" t="s">
        <v>49</v>
      </c>
      <c r="E33" s="234">
        <v>1</v>
      </c>
      <c r="F33" s="234"/>
      <c r="G33" s="234"/>
      <c r="H33" s="234">
        <v>2</v>
      </c>
      <c r="I33" s="234"/>
      <c r="J33" s="234"/>
      <c r="K33" s="234">
        <v>3</v>
      </c>
      <c r="L33" s="234"/>
      <c r="M33" s="234"/>
      <c r="N33" s="234">
        <v>4</v>
      </c>
      <c r="O33" s="234"/>
      <c r="P33" s="234"/>
      <c r="Q33" s="234">
        <v>5</v>
      </c>
      <c r="R33" s="234"/>
      <c r="S33" s="234"/>
      <c r="T33" s="234">
        <v>6</v>
      </c>
      <c r="U33" s="234"/>
      <c r="V33" s="234"/>
      <c r="W33" s="234">
        <v>7</v>
      </c>
      <c r="X33" s="234"/>
      <c r="Y33" s="234"/>
      <c r="Z33" s="234">
        <v>8</v>
      </c>
      <c r="AA33" s="234"/>
      <c r="AB33" s="234"/>
      <c r="AC33" s="234">
        <v>9</v>
      </c>
      <c r="AD33" s="234"/>
      <c r="AE33" s="234"/>
      <c r="AF33" s="235">
        <v>10</v>
      </c>
      <c r="AG33" s="235"/>
      <c r="AH33" s="235"/>
      <c r="AI33" s="235">
        <v>11</v>
      </c>
      <c r="AJ33" s="235"/>
      <c r="AK33" s="235"/>
      <c r="AL33" s="235">
        <v>12</v>
      </c>
      <c r="AM33" s="235"/>
      <c r="AN33" s="235"/>
      <c r="AO33" s="235">
        <v>13</v>
      </c>
      <c r="AP33" s="235"/>
      <c r="AQ33" s="235"/>
      <c r="AR33" s="235">
        <v>14</v>
      </c>
      <c r="AS33" s="235"/>
      <c r="AT33" s="235"/>
      <c r="AU33" s="235">
        <v>15</v>
      </c>
      <c r="AV33" s="235"/>
      <c r="AW33" s="235"/>
      <c r="AY33" s="22" t="s">
        <v>0</v>
      </c>
      <c r="AZ33" s="23" t="s">
        <v>1</v>
      </c>
      <c r="BA33" s="22" t="s">
        <v>2</v>
      </c>
      <c r="BB33" s="22" t="s">
        <v>3</v>
      </c>
      <c r="BC33" s="22" t="s">
        <v>32</v>
      </c>
      <c r="BD33" s="22" t="s">
        <v>5</v>
      </c>
      <c r="BE33" s="22" t="s">
        <v>6</v>
      </c>
      <c r="BF33" s="22" t="s">
        <v>7</v>
      </c>
      <c r="BG33" s="31" t="s">
        <v>8</v>
      </c>
      <c r="BH33" s="22" t="s">
        <v>9</v>
      </c>
      <c r="BI33" s="22" t="s">
        <v>10</v>
      </c>
      <c r="BJ33" s="22" t="s">
        <v>11</v>
      </c>
      <c r="BK33" s="22" t="s">
        <v>33</v>
      </c>
      <c r="BL33" s="22" t="s">
        <v>12</v>
      </c>
      <c r="BM33" s="22" t="s">
        <v>37</v>
      </c>
      <c r="BN33" s="22" t="s">
        <v>14</v>
      </c>
      <c r="BO33" s="22" t="s">
        <v>15</v>
      </c>
      <c r="BP33" s="23" t="s">
        <v>16</v>
      </c>
      <c r="BQ33" s="22" t="s">
        <v>18</v>
      </c>
      <c r="BR33" s="96"/>
      <c r="BS33" s="24" t="str">
        <f>B31</f>
        <v>Home</v>
      </c>
      <c r="BT33" s="24" t="s">
        <v>50</v>
      </c>
      <c r="BU33" s="24" t="s">
        <v>51</v>
      </c>
      <c r="BV33" s="24"/>
      <c r="BW33" s="23" t="s">
        <v>25</v>
      </c>
      <c r="BX33" s="23" t="s">
        <v>26</v>
      </c>
      <c r="BY33" s="23" t="s">
        <v>0</v>
      </c>
      <c r="BZ33" s="23" t="s">
        <v>22</v>
      </c>
      <c r="CA33" s="23" t="s">
        <v>23</v>
      </c>
      <c r="CB33" s="23" t="s">
        <v>35</v>
      </c>
      <c r="CC33" s="23" t="s">
        <v>36</v>
      </c>
      <c r="CD33" s="124" t="s">
        <v>69</v>
      </c>
      <c r="CE33" s="124" t="s">
        <v>70</v>
      </c>
      <c r="CF33" s="22" t="s">
        <v>3</v>
      </c>
      <c r="CG33" s="22" t="s">
        <v>2</v>
      </c>
      <c r="CH33" s="22" t="s">
        <v>24</v>
      </c>
      <c r="CI33" s="22" t="s">
        <v>7</v>
      </c>
      <c r="CJ33" s="23" t="s">
        <v>8</v>
      </c>
      <c r="CK33" s="23" t="s">
        <v>9</v>
      </c>
      <c r="CL33" s="23" t="s">
        <v>33</v>
      </c>
      <c r="CM33" s="23" t="s">
        <v>31</v>
      </c>
      <c r="CN33" s="23" t="s">
        <v>56</v>
      </c>
      <c r="CO33" s="23" t="s">
        <v>15</v>
      </c>
      <c r="CP33" s="26"/>
      <c r="CU33" s="174"/>
      <c r="DY33" s="14"/>
      <c r="DZ33" s="14"/>
      <c r="EA33" s="26"/>
    </row>
    <row r="34" spans="2:134" ht="10.5" customHeight="1">
      <c r="B34" s="33">
        <f>'Game 1'!B34</f>
        <v>0</v>
      </c>
      <c r="C34" s="51">
        <f>'Game 1'!C34</f>
        <v>0</v>
      </c>
      <c r="D34" s="35">
        <f>'Game 1'!D34</f>
        <v>0</v>
      </c>
      <c r="E34" s="40"/>
      <c r="F34" s="34"/>
      <c r="G34" s="35"/>
      <c r="H34" s="40"/>
      <c r="I34" s="34"/>
      <c r="J34" s="35"/>
      <c r="K34" s="40"/>
      <c r="L34" s="34"/>
      <c r="M34" s="35"/>
      <c r="N34" s="40"/>
      <c r="O34" s="34"/>
      <c r="P34" s="35"/>
      <c r="Q34" s="40"/>
      <c r="R34" s="34"/>
      <c r="S34" s="35"/>
      <c r="T34" s="40"/>
      <c r="U34" s="34"/>
      <c r="V34" s="35"/>
      <c r="W34" s="40"/>
      <c r="X34" s="34"/>
      <c r="Y34" s="35"/>
      <c r="Z34" s="40"/>
      <c r="AA34" s="34"/>
      <c r="AB34" s="35"/>
      <c r="AC34" s="40"/>
      <c r="AD34" s="34"/>
      <c r="AE34" s="35"/>
      <c r="AF34" s="40"/>
      <c r="AG34" s="34"/>
      <c r="AH34" s="35"/>
      <c r="AI34" s="119"/>
      <c r="AJ34" s="34"/>
      <c r="AK34" s="35"/>
      <c r="AL34" s="119"/>
      <c r="AM34" s="34"/>
      <c r="AN34" s="35"/>
      <c r="AO34" s="119"/>
      <c r="AP34" s="34"/>
      <c r="AQ34" s="35"/>
      <c r="AR34" s="119"/>
      <c r="AS34" s="34"/>
      <c r="AT34" s="35"/>
      <c r="AU34" s="119"/>
      <c r="AV34" s="34"/>
      <c r="AW34" s="35"/>
      <c r="AX34" s="36">
        <f t="shared" ref="AX34:AX51" si="43">IF(B34="","",B34)</f>
        <v>0</v>
      </c>
      <c r="AY34" s="14" t="str">
        <f t="shared" ref="AY34:AY51" si="44">IF(ISTEXT(B34),1,"")</f>
        <v/>
      </c>
      <c r="AZ34" s="37">
        <f t="shared" ref="AZ34:AZ51" si="45">COUNTIF(E34:AW34,"*")-COUNTIF(E34:AW34,"bb")-COUNTIF(E34:AW34,"ibb")-COUNTIF(E34:AW34,"hbp")-COUNTIF(E34:AW34,"cs")-COUNTIF(E34:AW34,"po")-COUNTIF(E34:AW34,"sf*")-COUNTIF(E34:AW34,"sac*")-COUNTIF(E34:AW34,"ob")-COUNTIF(E34:AW34,"sb")</f>
        <v>0</v>
      </c>
      <c r="BA34" s="14">
        <f t="shared" ref="BA34:BA51" si="46">COUNT(F34,I34,L34,O34,R34,U34,X34,AA34,AD34,AG34,AJ34,AM34,AP34,AS34, AV34)</f>
        <v>0</v>
      </c>
      <c r="BB34" s="14">
        <f t="shared" ref="BB34:BB51" si="47">COUNTIF(E34:AW34,"1B")+COUNTIF(E34:AW34,"2B")+COUNTIF(E34:AW34,"3B")+COUNTIF(E34:AW34,"hr")+COUNTIF(E34:AW34,"1bsb")+COUNTIF(E34:AW34,"2bsb")</f>
        <v>0</v>
      </c>
      <c r="BC34" s="14">
        <f t="shared" ref="BC34:BC51" si="48">SUM(G34,J34,M34,P34,S34,V34,Y34,AB34,AE34,AH34,AK34,AN34, AQ34, AT34, AW34)</f>
        <v>0</v>
      </c>
      <c r="BD34" s="14">
        <f t="shared" ref="BD34:BD51" si="49">COUNTIF(E34:AW34,"2B")+COUNTIF(E34:AW34,"2Bsb")</f>
        <v>0</v>
      </c>
      <c r="BE34" s="14">
        <f t="shared" ref="BE34:BE51" si="50">COUNTIF(E34:AW34,"3B")</f>
        <v>0</v>
      </c>
      <c r="BF34" s="14">
        <f t="shared" ref="BF34:BF51" si="51">COUNTIF(E34:AW34,"hr")</f>
        <v>0</v>
      </c>
      <c r="BG34" s="39">
        <f t="shared" ref="BG34:BG51" si="52">COUNTIF(E34:AW34,"*bb*")</f>
        <v>0</v>
      </c>
      <c r="BH34" s="14">
        <f t="shared" ref="BH34:BH51" si="53">COUNTIF(E34:AW34,"k")</f>
        <v>0</v>
      </c>
      <c r="BI34" s="14">
        <f t="shared" ref="BI34:BI51" si="54">COUNTIF(E34:AW34,"*sb*")</f>
        <v>0</v>
      </c>
      <c r="BJ34" s="14">
        <f t="shared" ref="BJ34:BJ51" si="55">COUNTIF(E34:AW34,"CS")</f>
        <v>0</v>
      </c>
      <c r="BK34" s="14">
        <f t="shared" ref="BK34:BK51" si="56">COUNTIF(E34:AW34,"hbp")</f>
        <v>0</v>
      </c>
      <c r="BL34" s="14">
        <f t="shared" ref="BL34:BL51" si="57">COUNTIF(E34:AW34,"*sf*")</f>
        <v>0</v>
      </c>
      <c r="BM34" s="14">
        <f t="shared" ref="BM34:BM51" si="58">COUNTIF(E34:AW34,"sac*")</f>
        <v>0</v>
      </c>
      <c r="BN34" s="13">
        <f t="shared" ref="BN34:BN51" si="59">COUNTIF(E34:AW34,"*dp*")-COUNTIF(E34:AW34,"xdp*")</f>
        <v>0</v>
      </c>
      <c r="BP34" s="38">
        <f t="shared" ref="BP34:BP51" si="60">AZ34+BL34+BK34+BG34+BM34</f>
        <v>0</v>
      </c>
      <c r="BQ34" s="38">
        <f t="shared" ref="BQ34:BQ52" si="61">BF34*4+BE34*3+BD34*2+(BB34-SUM(BD34:BF34))</f>
        <v>0</v>
      </c>
      <c r="BR34" s="96"/>
      <c r="BV34" s="24"/>
      <c r="BY34" s="14" t="str">
        <f t="shared" ref="BY34:BY43" si="62">IF(ISTEXT(BS34),1,"")</f>
        <v/>
      </c>
      <c r="BZ34" s="14" t="str">
        <f>IF(ISTEXT(BS34),1,"")</f>
        <v/>
      </c>
      <c r="CD34" s="17"/>
      <c r="CE34" s="17"/>
      <c r="CI34" s="13"/>
      <c r="CL34" s="14"/>
      <c r="CN34" s="16"/>
      <c r="CP34" s="26"/>
      <c r="CU34" s="173" t="str">
        <f t="shared" ref="CU34:CU51" si="63">IF(BF34&gt;1,CONCATENATE(B34,BF34),IF(BF34&gt;0,B34,""))</f>
        <v/>
      </c>
      <c r="DY34" s="14"/>
      <c r="DZ34" s="14"/>
      <c r="EA34" s="26"/>
      <c r="EB34" s="40"/>
      <c r="EC34" s="40"/>
      <c r="ED34" s="40"/>
    </row>
    <row r="35" spans="2:134" ht="10.5" customHeight="1">
      <c r="B35" s="41"/>
      <c r="C35" s="42"/>
      <c r="D35" s="42"/>
      <c r="E35" s="197"/>
      <c r="F35" s="42"/>
      <c r="G35" s="43"/>
      <c r="H35" s="197"/>
      <c r="I35" s="42"/>
      <c r="J35" s="43"/>
      <c r="K35" s="197"/>
      <c r="L35" s="42"/>
      <c r="M35" s="43"/>
      <c r="N35" s="197"/>
      <c r="O35" s="42"/>
      <c r="P35" s="43"/>
      <c r="Q35" s="197"/>
      <c r="R35" s="42"/>
      <c r="S35" s="43"/>
      <c r="T35" s="197"/>
      <c r="U35" s="42"/>
      <c r="V35" s="43"/>
      <c r="W35" s="197"/>
      <c r="X35" s="42"/>
      <c r="Y35" s="43"/>
      <c r="Z35" s="197"/>
      <c r="AA35" s="42"/>
      <c r="AB35" s="43"/>
      <c r="AC35" s="197"/>
      <c r="AD35" s="42"/>
      <c r="AE35" s="43"/>
      <c r="AF35" s="197"/>
      <c r="AG35" s="42"/>
      <c r="AH35" s="43"/>
      <c r="AI35" s="120"/>
      <c r="AJ35" s="42"/>
      <c r="AK35" s="43"/>
      <c r="AL35" s="120"/>
      <c r="AM35" s="42"/>
      <c r="AN35" s="43"/>
      <c r="AO35" s="120"/>
      <c r="AP35" s="42"/>
      <c r="AQ35" s="43"/>
      <c r="AR35" s="120"/>
      <c r="AS35" s="42"/>
      <c r="AT35" s="43"/>
      <c r="AU35" s="120"/>
      <c r="AV35" s="42"/>
      <c r="AW35" s="43"/>
      <c r="AX35" s="36" t="str">
        <f t="shared" si="43"/>
        <v/>
      </c>
      <c r="AY35" s="14" t="str">
        <f t="shared" si="44"/>
        <v/>
      </c>
      <c r="AZ35" s="37">
        <f t="shared" si="45"/>
        <v>0</v>
      </c>
      <c r="BA35" s="14">
        <f t="shared" si="46"/>
        <v>0</v>
      </c>
      <c r="BB35" s="14">
        <f t="shared" si="47"/>
        <v>0</v>
      </c>
      <c r="BC35" s="14">
        <f t="shared" si="48"/>
        <v>0</v>
      </c>
      <c r="BD35" s="14">
        <f t="shared" si="49"/>
        <v>0</v>
      </c>
      <c r="BE35" s="14">
        <f t="shared" si="50"/>
        <v>0</v>
      </c>
      <c r="BF35" s="14">
        <f t="shared" si="51"/>
        <v>0</v>
      </c>
      <c r="BG35" s="39">
        <f t="shared" si="52"/>
        <v>0</v>
      </c>
      <c r="BH35" s="14">
        <f t="shared" si="53"/>
        <v>0</v>
      </c>
      <c r="BI35" s="14">
        <f t="shared" si="54"/>
        <v>0</v>
      </c>
      <c r="BJ35" s="14">
        <f t="shared" si="55"/>
        <v>0</v>
      </c>
      <c r="BK35" s="14">
        <f t="shared" si="56"/>
        <v>0</v>
      </c>
      <c r="BL35" s="14">
        <f t="shared" si="57"/>
        <v>0</v>
      </c>
      <c r="BM35" s="14">
        <f t="shared" si="58"/>
        <v>0</v>
      </c>
      <c r="BN35" s="13">
        <f t="shared" si="59"/>
        <v>0</v>
      </c>
      <c r="BP35" s="38">
        <f t="shared" si="60"/>
        <v>0</v>
      </c>
      <c r="BQ35" s="38">
        <f t="shared" si="61"/>
        <v>0</v>
      </c>
      <c r="BR35" s="96"/>
      <c r="BV35" s="24"/>
      <c r="BY35" s="14" t="str">
        <f t="shared" si="62"/>
        <v/>
      </c>
      <c r="CD35" s="17"/>
      <c r="CE35" s="17"/>
      <c r="CI35" s="13"/>
      <c r="CL35" s="14"/>
      <c r="CN35" s="16"/>
      <c r="CP35" s="26"/>
      <c r="CU35" s="173" t="str">
        <f t="shared" si="63"/>
        <v/>
      </c>
      <c r="DY35" s="14"/>
      <c r="DZ35" s="14"/>
      <c r="EA35" s="26"/>
      <c r="EB35" s="40"/>
      <c r="EC35" s="40"/>
      <c r="ED35" s="40"/>
    </row>
    <row r="36" spans="2:134" ht="10.5" customHeight="1">
      <c r="B36" s="33">
        <f>'Game 1'!B36</f>
        <v>0</v>
      </c>
      <c r="C36" s="51">
        <f>'Game 1'!C36</f>
        <v>0</v>
      </c>
      <c r="D36" s="35">
        <f>'Game 1'!D36</f>
        <v>0</v>
      </c>
      <c r="E36" s="40"/>
      <c r="F36" s="34"/>
      <c r="G36" s="35"/>
      <c r="H36" s="40"/>
      <c r="I36" s="34"/>
      <c r="J36" s="35"/>
      <c r="K36" s="40"/>
      <c r="L36" s="34"/>
      <c r="M36" s="35"/>
      <c r="N36" s="40"/>
      <c r="O36" s="34"/>
      <c r="P36" s="35"/>
      <c r="Q36" s="40"/>
      <c r="R36" s="34"/>
      <c r="S36" s="35"/>
      <c r="T36" s="40"/>
      <c r="U36" s="34"/>
      <c r="V36" s="35"/>
      <c r="W36" s="40"/>
      <c r="X36" s="34"/>
      <c r="Y36" s="35"/>
      <c r="Z36" s="40"/>
      <c r="AA36" s="34"/>
      <c r="AB36" s="35"/>
      <c r="AC36" s="40"/>
      <c r="AD36" s="34"/>
      <c r="AE36" s="35"/>
      <c r="AF36" s="40"/>
      <c r="AG36" s="34"/>
      <c r="AH36" s="35"/>
      <c r="AI36" s="119"/>
      <c r="AJ36" s="34"/>
      <c r="AK36" s="35"/>
      <c r="AL36" s="119"/>
      <c r="AM36" s="34"/>
      <c r="AN36" s="35"/>
      <c r="AO36" s="119"/>
      <c r="AP36" s="34"/>
      <c r="AQ36" s="35"/>
      <c r="AR36" s="119"/>
      <c r="AS36" s="34"/>
      <c r="AT36" s="35"/>
      <c r="AU36" s="119"/>
      <c r="AV36" s="34"/>
      <c r="AW36" s="35"/>
      <c r="AX36" s="36">
        <f t="shared" si="43"/>
        <v>0</v>
      </c>
      <c r="AY36" s="14" t="str">
        <f t="shared" si="44"/>
        <v/>
      </c>
      <c r="AZ36" s="37">
        <f t="shared" si="45"/>
        <v>0</v>
      </c>
      <c r="BA36" s="14">
        <f t="shared" si="46"/>
        <v>0</v>
      </c>
      <c r="BB36" s="14">
        <f t="shared" si="47"/>
        <v>0</v>
      </c>
      <c r="BC36" s="14">
        <f t="shared" si="48"/>
        <v>0</v>
      </c>
      <c r="BD36" s="14">
        <f t="shared" si="49"/>
        <v>0</v>
      </c>
      <c r="BE36" s="14">
        <f t="shared" si="50"/>
        <v>0</v>
      </c>
      <c r="BF36" s="14">
        <f t="shared" si="51"/>
        <v>0</v>
      </c>
      <c r="BG36" s="39">
        <f t="shared" si="52"/>
        <v>0</v>
      </c>
      <c r="BH36" s="14">
        <f t="shared" si="53"/>
        <v>0</v>
      </c>
      <c r="BI36" s="14">
        <f t="shared" si="54"/>
        <v>0</v>
      </c>
      <c r="BJ36" s="14">
        <f t="shared" si="55"/>
        <v>0</v>
      </c>
      <c r="BK36" s="14">
        <f t="shared" si="56"/>
        <v>0</v>
      </c>
      <c r="BL36" s="14">
        <f t="shared" si="57"/>
        <v>0</v>
      </c>
      <c r="BM36" s="14">
        <f t="shared" si="58"/>
        <v>0</v>
      </c>
      <c r="BN36" s="13">
        <f t="shared" si="59"/>
        <v>0</v>
      </c>
      <c r="BO36" s="14">
        <v>0</v>
      </c>
      <c r="BP36" s="38">
        <f t="shared" si="60"/>
        <v>0</v>
      </c>
      <c r="BQ36" s="38">
        <f t="shared" si="61"/>
        <v>0</v>
      </c>
      <c r="BR36" s="96"/>
      <c r="BV36" s="24"/>
      <c r="BY36" s="14" t="str">
        <f t="shared" si="62"/>
        <v/>
      </c>
      <c r="CD36" s="17"/>
      <c r="CE36" s="17"/>
      <c r="CI36" s="13"/>
      <c r="CL36" s="14"/>
      <c r="CN36" s="16"/>
      <c r="CP36" s="26"/>
      <c r="CU36" s="173" t="str">
        <f t="shared" si="63"/>
        <v/>
      </c>
      <c r="DY36" s="14"/>
      <c r="DZ36" s="14"/>
      <c r="EA36" s="26"/>
      <c r="EB36" s="40"/>
      <c r="EC36" s="40"/>
      <c r="ED36" s="40"/>
    </row>
    <row r="37" spans="2:134" ht="10.5" customHeight="1">
      <c r="B37" s="41"/>
      <c r="C37" s="42"/>
      <c r="D37" s="42"/>
      <c r="E37" s="197"/>
      <c r="F37" s="42"/>
      <c r="G37" s="43"/>
      <c r="H37" s="197"/>
      <c r="I37" s="42"/>
      <c r="J37" s="43"/>
      <c r="K37" s="197"/>
      <c r="L37" s="42"/>
      <c r="M37" s="43"/>
      <c r="N37" s="197"/>
      <c r="O37" s="42"/>
      <c r="P37" s="43"/>
      <c r="Q37" s="197"/>
      <c r="R37" s="42"/>
      <c r="S37" s="43"/>
      <c r="T37" s="197"/>
      <c r="U37" s="42"/>
      <c r="V37" s="43"/>
      <c r="W37" s="197"/>
      <c r="X37" s="42"/>
      <c r="Y37" s="43"/>
      <c r="Z37" s="197"/>
      <c r="AA37" s="42"/>
      <c r="AB37" s="43"/>
      <c r="AC37" s="197"/>
      <c r="AD37" s="42"/>
      <c r="AE37" s="43"/>
      <c r="AF37" s="197"/>
      <c r="AG37" s="42"/>
      <c r="AH37" s="43"/>
      <c r="AI37" s="120"/>
      <c r="AJ37" s="42"/>
      <c r="AK37" s="43"/>
      <c r="AL37" s="120"/>
      <c r="AM37" s="42"/>
      <c r="AN37" s="43"/>
      <c r="AO37" s="120"/>
      <c r="AP37" s="42"/>
      <c r="AQ37" s="43"/>
      <c r="AR37" s="120"/>
      <c r="AS37" s="42"/>
      <c r="AT37" s="43"/>
      <c r="AU37" s="120"/>
      <c r="AV37" s="42"/>
      <c r="AW37" s="43"/>
      <c r="AX37" s="36" t="str">
        <f t="shared" si="43"/>
        <v/>
      </c>
      <c r="AY37" s="14" t="str">
        <f t="shared" si="44"/>
        <v/>
      </c>
      <c r="AZ37" s="37">
        <f t="shared" si="45"/>
        <v>0</v>
      </c>
      <c r="BA37" s="14">
        <f t="shared" si="46"/>
        <v>0</v>
      </c>
      <c r="BB37" s="14">
        <f t="shared" si="47"/>
        <v>0</v>
      </c>
      <c r="BC37" s="14">
        <f t="shared" si="48"/>
        <v>0</v>
      </c>
      <c r="BD37" s="14">
        <f t="shared" si="49"/>
        <v>0</v>
      </c>
      <c r="BE37" s="14">
        <f t="shared" si="50"/>
        <v>0</v>
      </c>
      <c r="BF37" s="14">
        <f t="shared" si="51"/>
        <v>0</v>
      </c>
      <c r="BG37" s="39">
        <f t="shared" si="52"/>
        <v>0</v>
      </c>
      <c r="BH37" s="14">
        <f t="shared" si="53"/>
        <v>0</v>
      </c>
      <c r="BI37" s="14">
        <f t="shared" si="54"/>
        <v>0</v>
      </c>
      <c r="BJ37" s="14">
        <f t="shared" si="55"/>
        <v>0</v>
      </c>
      <c r="BK37" s="14">
        <f t="shared" si="56"/>
        <v>0</v>
      </c>
      <c r="BL37" s="14">
        <f t="shared" si="57"/>
        <v>0</v>
      </c>
      <c r="BM37" s="14">
        <f t="shared" si="58"/>
        <v>0</v>
      </c>
      <c r="BN37" s="13">
        <f t="shared" si="59"/>
        <v>0</v>
      </c>
      <c r="BP37" s="38">
        <f t="shared" si="60"/>
        <v>0</v>
      </c>
      <c r="BQ37" s="38">
        <f t="shared" si="61"/>
        <v>0</v>
      </c>
      <c r="BR37" s="96"/>
      <c r="BV37" s="24"/>
      <c r="BY37" s="14" t="str">
        <f t="shared" si="62"/>
        <v/>
      </c>
      <c r="CD37" s="17"/>
      <c r="CE37" s="17"/>
      <c r="CI37" s="13"/>
      <c r="CL37" s="14"/>
      <c r="CN37" s="16"/>
      <c r="CP37" s="26"/>
      <c r="CU37" s="173" t="str">
        <f t="shared" si="63"/>
        <v/>
      </c>
      <c r="DY37" s="14"/>
      <c r="DZ37" s="14"/>
      <c r="EA37" s="26"/>
      <c r="EB37" s="40"/>
      <c r="EC37" s="40"/>
      <c r="ED37" s="40"/>
    </row>
    <row r="38" spans="2:134" ht="10.5" customHeight="1">
      <c r="B38" s="33">
        <f>'Game 1'!B38</f>
        <v>0</v>
      </c>
      <c r="C38" s="51">
        <f>'Game 1'!C38</f>
        <v>0</v>
      </c>
      <c r="D38" s="35">
        <f>'Game 1'!D38</f>
        <v>0</v>
      </c>
      <c r="E38" s="40"/>
      <c r="F38" s="34"/>
      <c r="G38" s="35"/>
      <c r="H38" s="40"/>
      <c r="I38" s="34"/>
      <c r="J38" s="35"/>
      <c r="K38" s="40"/>
      <c r="L38" s="34"/>
      <c r="M38" s="35"/>
      <c r="N38" s="40"/>
      <c r="O38" s="34"/>
      <c r="P38" s="35"/>
      <c r="Q38" s="40"/>
      <c r="R38" s="34"/>
      <c r="S38" s="35"/>
      <c r="T38" s="40"/>
      <c r="U38" s="34"/>
      <c r="V38" s="35"/>
      <c r="W38" s="40"/>
      <c r="X38" s="34"/>
      <c r="Y38" s="35"/>
      <c r="Z38" s="40"/>
      <c r="AA38" s="34"/>
      <c r="AB38" s="35"/>
      <c r="AC38" s="40"/>
      <c r="AD38" s="34"/>
      <c r="AE38" s="35"/>
      <c r="AF38" s="40"/>
      <c r="AG38" s="34"/>
      <c r="AH38" s="35"/>
      <c r="AI38" s="119"/>
      <c r="AJ38" s="34"/>
      <c r="AK38" s="35"/>
      <c r="AL38" s="119"/>
      <c r="AM38" s="34"/>
      <c r="AN38" s="35"/>
      <c r="AO38" s="119"/>
      <c r="AP38" s="34"/>
      <c r="AQ38" s="35"/>
      <c r="AR38" s="119"/>
      <c r="AS38" s="34"/>
      <c r="AT38" s="35"/>
      <c r="AU38" s="119"/>
      <c r="AV38" s="34"/>
      <c r="AW38" s="35"/>
      <c r="AX38" s="36">
        <f t="shared" si="43"/>
        <v>0</v>
      </c>
      <c r="AY38" s="14" t="str">
        <f t="shared" si="44"/>
        <v/>
      </c>
      <c r="AZ38" s="37">
        <f t="shared" si="45"/>
        <v>0</v>
      </c>
      <c r="BA38" s="14">
        <f t="shared" si="46"/>
        <v>0</v>
      </c>
      <c r="BB38" s="14">
        <f t="shared" si="47"/>
        <v>0</v>
      </c>
      <c r="BC38" s="14">
        <f t="shared" si="48"/>
        <v>0</v>
      </c>
      <c r="BD38" s="14">
        <f t="shared" si="49"/>
        <v>0</v>
      </c>
      <c r="BE38" s="14">
        <f t="shared" si="50"/>
        <v>0</v>
      </c>
      <c r="BF38" s="14">
        <f t="shared" si="51"/>
        <v>0</v>
      </c>
      <c r="BG38" s="39">
        <f t="shared" si="52"/>
        <v>0</v>
      </c>
      <c r="BH38" s="14">
        <f t="shared" si="53"/>
        <v>0</v>
      </c>
      <c r="BI38" s="14">
        <f t="shared" si="54"/>
        <v>0</v>
      </c>
      <c r="BJ38" s="14">
        <f t="shared" si="55"/>
        <v>0</v>
      </c>
      <c r="BK38" s="14">
        <f t="shared" si="56"/>
        <v>0</v>
      </c>
      <c r="BL38" s="14">
        <f t="shared" si="57"/>
        <v>0</v>
      </c>
      <c r="BM38" s="14">
        <f t="shared" si="58"/>
        <v>0</v>
      </c>
      <c r="BN38" s="13">
        <f t="shared" si="59"/>
        <v>0</v>
      </c>
      <c r="BP38" s="38">
        <f t="shared" si="60"/>
        <v>0</v>
      </c>
      <c r="BQ38" s="38">
        <f t="shared" si="61"/>
        <v>0</v>
      </c>
      <c r="BR38" s="96"/>
      <c r="BV38" s="24"/>
      <c r="BY38" s="14" t="str">
        <f t="shared" si="62"/>
        <v/>
      </c>
      <c r="CD38" s="17"/>
      <c r="CE38" s="17"/>
      <c r="CI38" s="13"/>
      <c r="CL38" s="14"/>
      <c r="CN38" s="16"/>
      <c r="CP38" s="26"/>
      <c r="CU38" s="173" t="str">
        <f t="shared" si="63"/>
        <v/>
      </c>
      <c r="DY38" s="14"/>
      <c r="DZ38" s="14"/>
      <c r="EA38" s="26"/>
      <c r="EB38" s="40"/>
      <c r="EC38" s="40"/>
      <c r="ED38" s="40"/>
    </row>
    <row r="39" spans="2:134" ht="10.5" customHeight="1">
      <c r="B39" s="41"/>
      <c r="C39" s="42"/>
      <c r="D39" s="42"/>
      <c r="E39" s="197"/>
      <c r="F39" s="42"/>
      <c r="G39" s="43"/>
      <c r="H39" s="197"/>
      <c r="I39" s="42"/>
      <c r="J39" s="43"/>
      <c r="K39" s="197"/>
      <c r="L39" s="42"/>
      <c r="M39" s="43"/>
      <c r="N39" s="197"/>
      <c r="O39" s="42"/>
      <c r="P39" s="43"/>
      <c r="Q39" s="197"/>
      <c r="R39" s="42"/>
      <c r="S39" s="43"/>
      <c r="T39" s="197"/>
      <c r="U39" s="42"/>
      <c r="V39" s="43"/>
      <c r="W39" s="197"/>
      <c r="X39" s="42"/>
      <c r="Y39" s="43"/>
      <c r="Z39" s="197"/>
      <c r="AA39" s="42"/>
      <c r="AB39" s="43"/>
      <c r="AC39" s="197"/>
      <c r="AD39" s="42"/>
      <c r="AE39" s="43"/>
      <c r="AF39" s="197"/>
      <c r="AG39" s="42"/>
      <c r="AH39" s="43"/>
      <c r="AI39" s="120"/>
      <c r="AJ39" s="42"/>
      <c r="AK39" s="43"/>
      <c r="AL39" s="120"/>
      <c r="AM39" s="42"/>
      <c r="AN39" s="43"/>
      <c r="AO39" s="120"/>
      <c r="AP39" s="42"/>
      <c r="AQ39" s="43"/>
      <c r="AR39" s="120"/>
      <c r="AS39" s="42"/>
      <c r="AT39" s="43"/>
      <c r="AU39" s="120"/>
      <c r="AV39" s="42"/>
      <c r="AW39" s="43"/>
      <c r="AX39" s="36" t="str">
        <f t="shared" si="43"/>
        <v/>
      </c>
      <c r="AY39" s="14" t="str">
        <f t="shared" si="44"/>
        <v/>
      </c>
      <c r="AZ39" s="37">
        <f t="shared" si="45"/>
        <v>0</v>
      </c>
      <c r="BA39" s="14">
        <f t="shared" si="46"/>
        <v>0</v>
      </c>
      <c r="BB39" s="14">
        <f t="shared" si="47"/>
        <v>0</v>
      </c>
      <c r="BC39" s="14">
        <f t="shared" si="48"/>
        <v>0</v>
      </c>
      <c r="BD39" s="14">
        <f t="shared" si="49"/>
        <v>0</v>
      </c>
      <c r="BE39" s="14">
        <f t="shared" si="50"/>
        <v>0</v>
      </c>
      <c r="BF39" s="14">
        <f t="shared" si="51"/>
        <v>0</v>
      </c>
      <c r="BG39" s="39">
        <f t="shared" si="52"/>
        <v>0</v>
      </c>
      <c r="BH39" s="14">
        <f t="shared" si="53"/>
        <v>0</v>
      </c>
      <c r="BI39" s="14">
        <f t="shared" si="54"/>
        <v>0</v>
      </c>
      <c r="BJ39" s="14">
        <f t="shared" si="55"/>
        <v>0</v>
      </c>
      <c r="BK39" s="14">
        <f t="shared" si="56"/>
        <v>0</v>
      </c>
      <c r="BL39" s="14">
        <f t="shared" si="57"/>
        <v>0</v>
      </c>
      <c r="BM39" s="14">
        <f t="shared" si="58"/>
        <v>0</v>
      </c>
      <c r="BN39" s="13">
        <f t="shared" si="59"/>
        <v>0</v>
      </c>
      <c r="BP39" s="38">
        <f t="shared" si="60"/>
        <v>0</v>
      </c>
      <c r="BQ39" s="38">
        <f t="shared" si="61"/>
        <v>0</v>
      </c>
      <c r="BR39" s="96"/>
      <c r="BV39" s="24"/>
      <c r="BY39" s="14" t="str">
        <f t="shared" si="62"/>
        <v/>
      </c>
      <c r="CD39" s="17"/>
      <c r="CE39" s="17"/>
      <c r="CI39" s="13"/>
      <c r="CL39" s="14"/>
      <c r="CN39" s="16"/>
      <c r="CP39" s="26"/>
      <c r="CU39" s="173" t="str">
        <f t="shared" si="63"/>
        <v/>
      </c>
      <c r="DY39" s="14"/>
      <c r="DZ39" s="14"/>
      <c r="EA39" s="26"/>
      <c r="EB39" s="40"/>
      <c r="EC39" s="40"/>
      <c r="ED39" s="40"/>
    </row>
    <row r="40" spans="2:134" ht="10.5" customHeight="1">
      <c r="B40" s="33">
        <f>'Game 1'!B40</f>
        <v>0</v>
      </c>
      <c r="C40" s="51">
        <f>'Game 1'!C40</f>
        <v>0</v>
      </c>
      <c r="D40" s="35">
        <f>'Game 1'!D40</f>
        <v>0</v>
      </c>
      <c r="E40" s="40"/>
      <c r="F40" s="34"/>
      <c r="G40" s="35"/>
      <c r="H40" s="40"/>
      <c r="I40" s="34"/>
      <c r="J40" s="35"/>
      <c r="K40" s="40"/>
      <c r="L40" s="34"/>
      <c r="M40" s="35"/>
      <c r="N40" s="40"/>
      <c r="O40" s="34"/>
      <c r="P40" s="35"/>
      <c r="Q40" s="40"/>
      <c r="R40" s="34"/>
      <c r="S40" s="35"/>
      <c r="T40" s="40"/>
      <c r="U40" s="34"/>
      <c r="V40" s="35"/>
      <c r="W40" s="40"/>
      <c r="X40" s="34"/>
      <c r="Y40" s="35"/>
      <c r="Z40" s="40"/>
      <c r="AA40" s="34"/>
      <c r="AB40" s="35"/>
      <c r="AC40" s="40"/>
      <c r="AD40" s="34"/>
      <c r="AE40" s="35"/>
      <c r="AF40" s="40"/>
      <c r="AG40" s="34"/>
      <c r="AH40" s="35"/>
      <c r="AI40" s="119"/>
      <c r="AJ40" s="34"/>
      <c r="AK40" s="35"/>
      <c r="AL40" s="119"/>
      <c r="AM40" s="34"/>
      <c r="AN40" s="35"/>
      <c r="AO40" s="119"/>
      <c r="AP40" s="34"/>
      <c r="AQ40" s="35"/>
      <c r="AR40" s="119"/>
      <c r="AS40" s="34"/>
      <c r="AT40" s="35"/>
      <c r="AU40" s="119"/>
      <c r="AV40" s="34"/>
      <c r="AW40" s="35"/>
      <c r="AX40" s="36">
        <f t="shared" si="43"/>
        <v>0</v>
      </c>
      <c r="AY40" s="14" t="str">
        <f t="shared" si="44"/>
        <v/>
      </c>
      <c r="AZ40" s="37">
        <f t="shared" si="45"/>
        <v>0</v>
      </c>
      <c r="BA40" s="14">
        <f t="shared" si="46"/>
        <v>0</v>
      </c>
      <c r="BB40" s="14">
        <f t="shared" si="47"/>
        <v>0</v>
      </c>
      <c r="BC40" s="14">
        <f t="shared" si="48"/>
        <v>0</v>
      </c>
      <c r="BD40" s="14">
        <f t="shared" si="49"/>
        <v>0</v>
      </c>
      <c r="BE40" s="14">
        <f t="shared" si="50"/>
        <v>0</v>
      </c>
      <c r="BF40" s="14">
        <f t="shared" si="51"/>
        <v>0</v>
      </c>
      <c r="BG40" s="39">
        <f t="shared" si="52"/>
        <v>0</v>
      </c>
      <c r="BH40" s="14">
        <f t="shared" si="53"/>
        <v>0</v>
      </c>
      <c r="BI40" s="14">
        <f t="shared" si="54"/>
        <v>0</v>
      </c>
      <c r="BJ40" s="14">
        <f t="shared" si="55"/>
        <v>0</v>
      </c>
      <c r="BK40" s="14">
        <f t="shared" si="56"/>
        <v>0</v>
      </c>
      <c r="BL40" s="14">
        <f t="shared" si="57"/>
        <v>0</v>
      </c>
      <c r="BM40" s="14">
        <f t="shared" si="58"/>
        <v>0</v>
      </c>
      <c r="BN40" s="13">
        <f t="shared" si="59"/>
        <v>0</v>
      </c>
      <c r="BP40" s="38">
        <f t="shared" si="60"/>
        <v>0</v>
      </c>
      <c r="BQ40" s="38">
        <f t="shared" si="61"/>
        <v>0</v>
      </c>
      <c r="BR40" s="96"/>
      <c r="BV40" s="24"/>
      <c r="BY40" s="14" t="str">
        <f t="shared" si="62"/>
        <v/>
      </c>
      <c r="CD40" s="17"/>
      <c r="CE40" s="17"/>
      <c r="CI40" s="13"/>
      <c r="CL40" s="14"/>
      <c r="CN40" s="16"/>
      <c r="CP40" s="26"/>
      <c r="CU40" s="173" t="str">
        <f t="shared" si="63"/>
        <v/>
      </c>
      <c r="DY40" s="14"/>
      <c r="DZ40" s="14"/>
      <c r="EA40" s="26"/>
      <c r="EB40" s="40"/>
      <c r="EC40" s="40"/>
      <c r="ED40" s="40"/>
    </row>
    <row r="41" spans="2:134" ht="10.5" customHeight="1">
      <c r="B41" s="41"/>
      <c r="C41" s="42"/>
      <c r="D41" s="42"/>
      <c r="E41" s="197"/>
      <c r="F41" s="42"/>
      <c r="G41" s="43"/>
      <c r="H41" s="197"/>
      <c r="I41" s="42"/>
      <c r="J41" s="43"/>
      <c r="K41" s="197"/>
      <c r="L41" s="42"/>
      <c r="M41" s="43"/>
      <c r="N41" s="197"/>
      <c r="O41" s="42"/>
      <c r="P41" s="43"/>
      <c r="Q41" s="197"/>
      <c r="R41" s="42"/>
      <c r="S41" s="43"/>
      <c r="T41" s="197"/>
      <c r="U41" s="42"/>
      <c r="V41" s="43"/>
      <c r="W41" s="197"/>
      <c r="X41" s="42"/>
      <c r="Y41" s="43"/>
      <c r="Z41" s="197"/>
      <c r="AA41" s="42"/>
      <c r="AB41" s="43"/>
      <c r="AC41" s="197"/>
      <c r="AD41" s="42"/>
      <c r="AE41" s="43"/>
      <c r="AF41" s="197"/>
      <c r="AG41" s="42"/>
      <c r="AH41" s="43"/>
      <c r="AI41" s="120"/>
      <c r="AJ41" s="42"/>
      <c r="AK41" s="43"/>
      <c r="AL41" s="120"/>
      <c r="AM41" s="42"/>
      <c r="AN41" s="43"/>
      <c r="AO41" s="120"/>
      <c r="AP41" s="42"/>
      <c r="AQ41" s="43"/>
      <c r="AR41" s="120"/>
      <c r="AS41" s="42"/>
      <c r="AT41" s="43"/>
      <c r="AU41" s="120"/>
      <c r="AV41" s="42"/>
      <c r="AW41" s="43"/>
      <c r="AX41" s="36" t="str">
        <f t="shared" si="43"/>
        <v/>
      </c>
      <c r="AY41" s="14" t="str">
        <f t="shared" si="44"/>
        <v/>
      </c>
      <c r="AZ41" s="37">
        <f t="shared" si="45"/>
        <v>0</v>
      </c>
      <c r="BA41" s="14">
        <f t="shared" si="46"/>
        <v>0</v>
      </c>
      <c r="BB41" s="14">
        <f t="shared" si="47"/>
        <v>0</v>
      </c>
      <c r="BC41" s="14">
        <f t="shared" si="48"/>
        <v>0</v>
      </c>
      <c r="BD41" s="14">
        <f t="shared" si="49"/>
        <v>0</v>
      </c>
      <c r="BE41" s="14">
        <f t="shared" si="50"/>
        <v>0</v>
      </c>
      <c r="BF41" s="14">
        <f t="shared" si="51"/>
        <v>0</v>
      </c>
      <c r="BG41" s="39">
        <f t="shared" si="52"/>
        <v>0</v>
      </c>
      <c r="BH41" s="14">
        <f t="shared" si="53"/>
        <v>0</v>
      </c>
      <c r="BI41" s="14">
        <f t="shared" si="54"/>
        <v>0</v>
      </c>
      <c r="BJ41" s="14">
        <f t="shared" si="55"/>
        <v>0</v>
      </c>
      <c r="BK41" s="14">
        <f t="shared" si="56"/>
        <v>0</v>
      </c>
      <c r="BL41" s="14">
        <f t="shared" si="57"/>
        <v>0</v>
      </c>
      <c r="BM41" s="14">
        <f t="shared" si="58"/>
        <v>0</v>
      </c>
      <c r="BN41" s="13">
        <f t="shared" si="59"/>
        <v>0</v>
      </c>
      <c r="BP41" s="38">
        <f t="shared" si="60"/>
        <v>0</v>
      </c>
      <c r="BQ41" s="38">
        <f t="shared" si="61"/>
        <v>0</v>
      </c>
      <c r="BR41" s="96"/>
      <c r="BV41" s="24"/>
      <c r="BY41" s="14" t="str">
        <f t="shared" si="62"/>
        <v/>
      </c>
      <c r="CD41" s="17"/>
      <c r="CE41" s="17"/>
      <c r="CI41" s="13"/>
      <c r="CL41" s="14"/>
      <c r="CN41" s="16"/>
      <c r="CP41" s="4"/>
      <c r="CU41" s="173" t="str">
        <f t="shared" si="63"/>
        <v/>
      </c>
      <c r="DY41" s="14"/>
      <c r="DZ41" s="14"/>
      <c r="EB41" s="40"/>
      <c r="EC41" s="40"/>
      <c r="ED41" s="40"/>
    </row>
    <row r="42" spans="2:134" ht="10.5" customHeight="1">
      <c r="B42" s="33">
        <f>'Game 1'!B42</f>
        <v>0</v>
      </c>
      <c r="C42" s="51">
        <f>'Game 1'!C42</f>
        <v>0</v>
      </c>
      <c r="D42" s="35">
        <f>'Game 1'!D42</f>
        <v>0</v>
      </c>
      <c r="E42" s="40"/>
      <c r="F42" s="34"/>
      <c r="G42" s="35"/>
      <c r="H42" s="40"/>
      <c r="I42" s="34"/>
      <c r="J42" s="35"/>
      <c r="K42" s="40"/>
      <c r="L42" s="34"/>
      <c r="M42" s="35"/>
      <c r="N42" s="40"/>
      <c r="O42" s="34"/>
      <c r="P42" s="35"/>
      <c r="Q42" s="40"/>
      <c r="R42" s="34"/>
      <c r="S42" s="35"/>
      <c r="T42" s="40"/>
      <c r="U42" s="34"/>
      <c r="V42" s="35"/>
      <c r="W42" s="40"/>
      <c r="X42" s="34"/>
      <c r="Y42" s="35"/>
      <c r="Z42" s="40"/>
      <c r="AA42" s="34"/>
      <c r="AB42" s="35"/>
      <c r="AC42" s="40"/>
      <c r="AD42" s="34"/>
      <c r="AE42" s="35"/>
      <c r="AF42" s="40"/>
      <c r="AG42" s="34"/>
      <c r="AH42" s="35"/>
      <c r="AI42" s="119"/>
      <c r="AJ42" s="34"/>
      <c r="AK42" s="35"/>
      <c r="AL42" s="119"/>
      <c r="AM42" s="34"/>
      <c r="AN42" s="35"/>
      <c r="AO42" s="119"/>
      <c r="AP42" s="34"/>
      <c r="AQ42" s="35"/>
      <c r="AR42" s="119"/>
      <c r="AS42" s="34"/>
      <c r="AT42" s="35"/>
      <c r="AU42" s="119"/>
      <c r="AV42" s="34"/>
      <c r="AW42" s="35"/>
      <c r="AX42" s="36">
        <f t="shared" si="43"/>
        <v>0</v>
      </c>
      <c r="AY42" s="14" t="str">
        <f t="shared" si="44"/>
        <v/>
      </c>
      <c r="AZ42" s="37">
        <f t="shared" si="45"/>
        <v>0</v>
      </c>
      <c r="BA42" s="14">
        <f t="shared" si="46"/>
        <v>0</v>
      </c>
      <c r="BB42" s="14">
        <f t="shared" si="47"/>
        <v>0</v>
      </c>
      <c r="BC42" s="14">
        <f t="shared" si="48"/>
        <v>0</v>
      </c>
      <c r="BD42" s="14">
        <f t="shared" si="49"/>
        <v>0</v>
      </c>
      <c r="BE42" s="14">
        <f t="shared" si="50"/>
        <v>0</v>
      </c>
      <c r="BF42" s="14">
        <f t="shared" si="51"/>
        <v>0</v>
      </c>
      <c r="BG42" s="39">
        <f t="shared" si="52"/>
        <v>0</v>
      </c>
      <c r="BH42" s="14">
        <f t="shared" si="53"/>
        <v>0</v>
      </c>
      <c r="BI42" s="14">
        <f t="shared" si="54"/>
        <v>0</v>
      </c>
      <c r="BJ42" s="14">
        <f t="shared" si="55"/>
        <v>0</v>
      </c>
      <c r="BK42" s="14">
        <f t="shared" si="56"/>
        <v>0</v>
      </c>
      <c r="BL42" s="14">
        <f t="shared" si="57"/>
        <v>0</v>
      </c>
      <c r="BM42" s="14">
        <f t="shared" si="58"/>
        <v>0</v>
      </c>
      <c r="BN42" s="13">
        <f t="shared" si="59"/>
        <v>0</v>
      </c>
      <c r="BP42" s="38">
        <f t="shared" si="60"/>
        <v>0</v>
      </c>
      <c r="BQ42" s="38">
        <f t="shared" si="61"/>
        <v>0</v>
      </c>
      <c r="BR42" s="96"/>
      <c r="BV42" s="24"/>
      <c r="BY42" s="14" t="str">
        <f t="shared" si="62"/>
        <v/>
      </c>
      <c r="CD42" s="17"/>
      <c r="CE42" s="17"/>
      <c r="CI42" s="13"/>
      <c r="CL42" s="14"/>
      <c r="CN42" s="16"/>
      <c r="CP42" s="4"/>
      <c r="CU42" s="173" t="str">
        <f t="shared" si="63"/>
        <v/>
      </c>
      <c r="DY42" s="14"/>
      <c r="DZ42" s="14"/>
      <c r="EB42" s="40"/>
      <c r="EC42" s="40"/>
      <c r="ED42" s="40"/>
    </row>
    <row r="43" spans="2:134" ht="10.5" customHeight="1">
      <c r="B43" s="41"/>
      <c r="C43" s="42"/>
      <c r="D43" s="42"/>
      <c r="E43" s="197"/>
      <c r="F43" s="42"/>
      <c r="G43" s="43"/>
      <c r="H43" s="197"/>
      <c r="I43" s="42"/>
      <c r="J43" s="43"/>
      <c r="K43" s="197"/>
      <c r="L43" s="42"/>
      <c r="M43" s="43"/>
      <c r="N43" s="197"/>
      <c r="O43" s="42"/>
      <c r="P43" s="43"/>
      <c r="Q43" s="197"/>
      <c r="R43" s="42"/>
      <c r="S43" s="43"/>
      <c r="T43" s="197"/>
      <c r="U43" s="42"/>
      <c r="V43" s="43"/>
      <c r="W43" s="197"/>
      <c r="X43" s="42"/>
      <c r="Y43" s="43"/>
      <c r="Z43" s="197"/>
      <c r="AA43" s="42"/>
      <c r="AB43" s="43"/>
      <c r="AC43" s="197"/>
      <c r="AD43" s="42"/>
      <c r="AE43" s="43"/>
      <c r="AF43" s="197"/>
      <c r="AG43" s="42"/>
      <c r="AH43" s="43"/>
      <c r="AI43" s="120"/>
      <c r="AJ43" s="42"/>
      <c r="AK43" s="43"/>
      <c r="AL43" s="120"/>
      <c r="AM43" s="42"/>
      <c r="AN43" s="43"/>
      <c r="AO43" s="120"/>
      <c r="AP43" s="42"/>
      <c r="AQ43" s="43"/>
      <c r="AR43" s="120"/>
      <c r="AS43" s="42"/>
      <c r="AT43" s="43"/>
      <c r="AU43" s="120"/>
      <c r="AV43" s="42"/>
      <c r="AW43" s="43"/>
      <c r="AX43" s="36" t="str">
        <f t="shared" si="43"/>
        <v/>
      </c>
      <c r="AY43" s="14" t="str">
        <f t="shared" si="44"/>
        <v/>
      </c>
      <c r="AZ43" s="37">
        <f t="shared" si="45"/>
        <v>0</v>
      </c>
      <c r="BA43" s="14">
        <f t="shared" si="46"/>
        <v>0</v>
      </c>
      <c r="BB43" s="14">
        <f t="shared" si="47"/>
        <v>0</v>
      </c>
      <c r="BC43" s="14">
        <f t="shared" si="48"/>
        <v>0</v>
      </c>
      <c r="BD43" s="14">
        <f t="shared" si="49"/>
        <v>0</v>
      </c>
      <c r="BE43" s="14">
        <f t="shared" si="50"/>
        <v>0</v>
      </c>
      <c r="BF43" s="14">
        <f t="shared" si="51"/>
        <v>0</v>
      </c>
      <c r="BG43" s="39">
        <f t="shared" si="52"/>
        <v>0</v>
      </c>
      <c r="BH43" s="14">
        <f t="shared" si="53"/>
        <v>0</v>
      </c>
      <c r="BI43" s="14">
        <f t="shared" si="54"/>
        <v>0</v>
      </c>
      <c r="BJ43" s="14">
        <f t="shared" si="55"/>
        <v>0</v>
      </c>
      <c r="BK43" s="14">
        <f t="shared" si="56"/>
        <v>0</v>
      </c>
      <c r="BL43" s="14">
        <f t="shared" si="57"/>
        <v>0</v>
      </c>
      <c r="BM43" s="14">
        <f t="shared" si="58"/>
        <v>0</v>
      </c>
      <c r="BN43" s="13">
        <f t="shared" si="59"/>
        <v>0</v>
      </c>
      <c r="BP43" s="38">
        <f t="shared" si="60"/>
        <v>0</v>
      </c>
      <c r="BQ43" s="38">
        <f t="shared" si="61"/>
        <v>0</v>
      </c>
      <c r="BR43" s="96"/>
      <c r="BS43" s="95"/>
      <c r="BV43" s="24"/>
      <c r="BY43" s="14" t="str">
        <f t="shared" si="62"/>
        <v/>
      </c>
      <c r="CD43" s="17"/>
      <c r="CE43" s="17"/>
      <c r="CI43" s="13"/>
      <c r="CL43" s="14"/>
      <c r="CN43" s="16"/>
      <c r="CP43" s="4"/>
      <c r="CU43" s="173" t="str">
        <f t="shared" si="63"/>
        <v/>
      </c>
      <c r="DY43" s="14"/>
      <c r="DZ43" s="14"/>
      <c r="EB43" s="40"/>
      <c r="EC43" s="40"/>
      <c r="ED43" s="40"/>
    </row>
    <row r="44" spans="2:134" ht="10.5" customHeight="1">
      <c r="B44" s="33">
        <f>'Game 1'!B44</f>
        <v>0</v>
      </c>
      <c r="C44" s="51">
        <f>'Game 1'!C44</f>
        <v>0</v>
      </c>
      <c r="D44" s="35">
        <f>'Game 1'!D44</f>
        <v>0</v>
      </c>
      <c r="E44" s="40"/>
      <c r="F44" s="34"/>
      <c r="G44" s="35"/>
      <c r="H44" s="40"/>
      <c r="I44" s="34"/>
      <c r="J44" s="35"/>
      <c r="K44" s="40"/>
      <c r="L44" s="34"/>
      <c r="M44" s="35"/>
      <c r="N44" s="40"/>
      <c r="O44" s="34"/>
      <c r="P44" s="35"/>
      <c r="Q44" s="40"/>
      <c r="R44" s="34"/>
      <c r="S44" s="35"/>
      <c r="T44" s="40"/>
      <c r="U44" s="34"/>
      <c r="V44" s="35"/>
      <c r="W44" s="40"/>
      <c r="X44" s="34"/>
      <c r="Y44" s="35"/>
      <c r="Z44" s="40"/>
      <c r="AA44" s="34"/>
      <c r="AB44" s="35"/>
      <c r="AC44" s="40"/>
      <c r="AD44" s="34"/>
      <c r="AE44" s="35"/>
      <c r="AF44" s="40"/>
      <c r="AG44" s="34"/>
      <c r="AH44" s="35"/>
      <c r="AI44" s="119"/>
      <c r="AJ44" s="34"/>
      <c r="AK44" s="35"/>
      <c r="AL44" s="119"/>
      <c r="AM44" s="34"/>
      <c r="AN44" s="35"/>
      <c r="AO44" s="119"/>
      <c r="AP44" s="34"/>
      <c r="AQ44" s="35"/>
      <c r="AR44" s="119"/>
      <c r="AS44" s="34"/>
      <c r="AT44" s="35"/>
      <c r="AU44" s="119"/>
      <c r="AV44" s="34"/>
      <c r="AW44" s="35"/>
      <c r="AX44" s="36">
        <f t="shared" si="43"/>
        <v>0</v>
      </c>
      <c r="AY44" s="14" t="str">
        <f t="shared" si="44"/>
        <v/>
      </c>
      <c r="AZ44" s="37">
        <f t="shared" si="45"/>
        <v>0</v>
      </c>
      <c r="BA44" s="14">
        <f t="shared" si="46"/>
        <v>0</v>
      </c>
      <c r="BB44" s="14">
        <f t="shared" si="47"/>
        <v>0</v>
      </c>
      <c r="BC44" s="14">
        <f t="shared" si="48"/>
        <v>0</v>
      </c>
      <c r="BD44" s="14">
        <f t="shared" si="49"/>
        <v>0</v>
      </c>
      <c r="BE44" s="14">
        <f t="shared" si="50"/>
        <v>0</v>
      </c>
      <c r="BF44" s="14">
        <f t="shared" si="51"/>
        <v>0</v>
      </c>
      <c r="BG44" s="39">
        <f t="shared" si="52"/>
        <v>0</v>
      </c>
      <c r="BH44" s="14">
        <f t="shared" si="53"/>
        <v>0</v>
      </c>
      <c r="BI44" s="14">
        <f t="shared" si="54"/>
        <v>0</v>
      </c>
      <c r="BJ44" s="14">
        <f t="shared" si="55"/>
        <v>0</v>
      </c>
      <c r="BK44" s="14">
        <f t="shared" si="56"/>
        <v>0</v>
      </c>
      <c r="BL44" s="14">
        <f t="shared" si="57"/>
        <v>0</v>
      </c>
      <c r="BM44" s="14">
        <f t="shared" si="58"/>
        <v>0</v>
      </c>
      <c r="BN44" s="13">
        <f t="shared" si="59"/>
        <v>0</v>
      </c>
      <c r="BP44" s="38">
        <f t="shared" si="60"/>
        <v>0</v>
      </c>
      <c r="BQ44" s="38">
        <f t="shared" si="61"/>
        <v>0</v>
      </c>
      <c r="BR44" s="96"/>
      <c r="BS44" s="19"/>
      <c r="BT44" s="19"/>
      <c r="BU44" s="19"/>
      <c r="BV44" s="94"/>
      <c r="BW44" s="20">
        <f t="shared" ref="BW44:CN44" si="64">SUM(BW34:BW43)</f>
        <v>0</v>
      </c>
      <c r="BX44" s="20">
        <f t="shared" si="64"/>
        <v>0</v>
      </c>
      <c r="BY44" s="20">
        <f t="shared" si="64"/>
        <v>0</v>
      </c>
      <c r="BZ44" s="20">
        <f t="shared" si="64"/>
        <v>0</v>
      </c>
      <c r="CA44" s="20">
        <f t="shared" si="64"/>
        <v>0</v>
      </c>
      <c r="CB44" s="20">
        <f t="shared" si="64"/>
        <v>0</v>
      </c>
      <c r="CC44" s="20">
        <f t="shared" si="64"/>
        <v>0</v>
      </c>
      <c r="CD44" s="72">
        <f t="shared" si="64"/>
        <v>0</v>
      </c>
      <c r="CE44" s="72">
        <f t="shared" si="64"/>
        <v>0</v>
      </c>
      <c r="CF44" s="20">
        <f t="shared" si="64"/>
        <v>0</v>
      </c>
      <c r="CG44" s="20">
        <f t="shared" si="64"/>
        <v>0</v>
      </c>
      <c r="CH44" s="20">
        <f t="shared" si="64"/>
        <v>0</v>
      </c>
      <c r="CI44" s="21">
        <f t="shared" si="64"/>
        <v>0</v>
      </c>
      <c r="CJ44" s="20">
        <f t="shared" si="64"/>
        <v>0</v>
      </c>
      <c r="CK44" s="20">
        <f t="shared" si="64"/>
        <v>0</v>
      </c>
      <c r="CL44" s="20">
        <f t="shared" si="64"/>
        <v>0</v>
      </c>
      <c r="CM44" s="20">
        <f t="shared" si="64"/>
        <v>0</v>
      </c>
      <c r="CN44" s="20">
        <f t="shared" si="64"/>
        <v>0</v>
      </c>
      <c r="CO44" s="20">
        <f>SUM(CO34:CO43)</f>
        <v>0</v>
      </c>
      <c r="CP44" s="4"/>
      <c r="CU44" s="173" t="str">
        <f t="shared" si="63"/>
        <v/>
      </c>
      <c r="DY44" s="14"/>
      <c r="DZ44" s="14"/>
    </row>
    <row r="45" spans="2:134" ht="10.5" customHeight="1">
      <c r="B45" s="41"/>
      <c r="C45" s="42"/>
      <c r="D45" s="42"/>
      <c r="E45" s="197"/>
      <c r="F45" s="42"/>
      <c r="G45" s="43"/>
      <c r="H45" s="197"/>
      <c r="I45" s="42"/>
      <c r="J45" s="43"/>
      <c r="K45" s="197"/>
      <c r="L45" s="42"/>
      <c r="M45" s="43"/>
      <c r="N45" s="197"/>
      <c r="O45" s="42"/>
      <c r="P45" s="43"/>
      <c r="Q45" s="197"/>
      <c r="R45" s="42"/>
      <c r="S45" s="43"/>
      <c r="T45" s="197"/>
      <c r="U45" s="42"/>
      <c r="V45" s="43"/>
      <c r="W45" s="197"/>
      <c r="X45" s="42"/>
      <c r="Y45" s="43"/>
      <c r="Z45" s="197"/>
      <c r="AA45" s="42"/>
      <c r="AB45" s="43"/>
      <c r="AC45" s="197"/>
      <c r="AD45" s="42"/>
      <c r="AE45" s="43"/>
      <c r="AF45" s="197"/>
      <c r="AG45" s="42"/>
      <c r="AH45" s="43"/>
      <c r="AI45" s="120"/>
      <c r="AJ45" s="42"/>
      <c r="AK45" s="43"/>
      <c r="AL45" s="120"/>
      <c r="AM45" s="42"/>
      <c r="AN45" s="43"/>
      <c r="AO45" s="120"/>
      <c r="AP45" s="42"/>
      <c r="AQ45" s="43"/>
      <c r="AR45" s="120"/>
      <c r="AS45" s="42"/>
      <c r="AT45" s="43"/>
      <c r="AU45" s="120"/>
      <c r="AV45" s="42"/>
      <c r="AW45" s="43"/>
      <c r="AX45" s="36" t="str">
        <f t="shared" si="43"/>
        <v/>
      </c>
      <c r="AY45" s="14" t="str">
        <f t="shared" si="44"/>
        <v/>
      </c>
      <c r="AZ45" s="37">
        <f t="shared" si="45"/>
        <v>0</v>
      </c>
      <c r="BA45" s="14">
        <f t="shared" si="46"/>
        <v>0</v>
      </c>
      <c r="BB45" s="14">
        <f t="shared" si="47"/>
        <v>0</v>
      </c>
      <c r="BC45" s="14">
        <f t="shared" si="48"/>
        <v>0</v>
      </c>
      <c r="BD45" s="14">
        <f t="shared" si="49"/>
        <v>0</v>
      </c>
      <c r="BE45" s="14">
        <f t="shared" si="50"/>
        <v>0</v>
      </c>
      <c r="BF45" s="14">
        <f t="shared" si="51"/>
        <v>0</v>
      </c>
      <c r="BG45" s="39">
        <f t="shared" si="52"/>
        <v>0</v>
      </c>
      <c r="BH45" s="14">
        <f t="shared" si="53"/>
        <v>0</v>
      </c>
      <c r="BI45" s="14">
        <f t="shared" si="54"/>
        <v>0</v>
      </c>
      <c r="BJ45" s="14">
        <f t="shared" si="55"/>
        <v>0</v>
      </c>
      <c r="BK45" s="14">
        <f t="shared" si="56"/>
        <v>0</v>
      </c>
      <c r="BL45" s="14">
        <f t="shared" si="57"/>
        <v>0</v>
      </c>
      <c r="BM45" s="14">
        <f t="shared" si="58"/>
        <v>0</v>
      </c>
      <c r="BN45" s="13">
        <f t="shared" si="59"/>
        <v>0</v>
      </c>
      <c r="BP45" s="38">
        <f t="shared" si="60"/>
        <v>0</v>
      </c>
      <c r="BQ45" s="38">
        <f t="shared" si="61"/>
        <v>0</v>
      </c>
      <c r="BR45" s="96"/>
      <c r="BW45" s="13"/>
      <c r="BX45" s="4"/>
      <c r="CA45" s="4"/>
      <c r="CB45" s="167"/>
      <c r="CC45" s="170" t="s">
        <v>107</v>
      </c>
      <c r="CE45" s="14"/>
      <c r="CF45" s="130" t="str">
        <f>IF(CF44=BB20,"","X")</f>
        <v/>
      </c>
      <c r="CG45" s="131" t="str">
        <f>IF(CG44=BA20,"","X")</f>
        <v/>
      </c>
      <c r="CH45" s="132"/>
      <c r="CI45" s="131" t="str">
        <f>IF(CI44=BF20,"","X")</f>
        <v/>
      </c>
      <c r="CJ45" s="131" t="str">
        <f>IF(CJ44=BG20,"","X")</f>
        <v/>
      </c>
      <c r="CK45" s="131" t="str">
        <f>IF(CK44=BH20,"","X")</f>
        <v/>
      </c>
      <c r="CL45" s="133" t="str">
        <f>IF(CL44=BK20,"","X")</f>
        <v/>
      </c>
      <c r="CM45" s="117" t="s">
        <v>105</v>
      </c>
      <c r="CP45" s="4"/>
      <c r="CU45" s="173" t="str">
        <f t="shared" si="63"/>
        <v/>
      </c>
      <c r="DY45" s="14"/>
      <c r="DZ45" s="14"/>
    </row>
    <row r="46" spans="2:134" ht="10.5" customHeight="1">
      <c r="B46" s="33">
        <f>'Game 1'!B46</f>
        <v>0</v>
      </c>
      <c r="C46" s="51">
        <f>'Game 1'!C46</f>
        <v>0</v>
      </c>
      <c r="D46" s="35">
        <f>'Game 1'!D46</f>
        <v>0</v>
      </c>
      <c r="E46" s="40"/>
      <c r="F46" s="34"/>
      <c r="G46" s="35"/>
      <c r="H46" s="40"/>
      <c r="I46" s="34"/>
      <c r="J46" s="35"/>
      <c r="K46" s="40"/>
      <c r="L46" s="34"/>
      <c r="M46" s="35"/>
      <c r="N46" s="40"/>
      <c r="O46" s="34"/>
      <c r="P46" s="35"/>
      <c r="Q46" s="40"/>
      <c r="R46" s="34"/>
      <c r="S46" s="35"/>
      <c r="T46" s="40"/>
      <c r="U46" s="34"/>
      <c r="V46" s="35"/>
      <c r="W46" s="40"/>
      <c r="X46" s="34"/>
      <c r="Y46" s="35"/>
      <c r="Z46" s="40"/>
      <c r="AA46" s="34"/>
      <c r="AB46" s="35"/>
      <c r="AC46" s="40"/>
      <c r="AD46" s="34"/>
      <c r="AE46" s="35"/>
      <c r="AF46" s="40"/>
      <c r="AG46" s="34"/>
      <c r="AH46" s="35"/>
      <c r="AI46" s="119"/>
      <c r="AJ46" s="34"/>
      <c r="AK46" s="35"/>
      <c r="AL46" s="119"/>
      <c r="AM46" s="34"/>
      <c r="AN46" s="35"/>
      <c r="AO46" s="119"/>
      <c r="AP46" s="34"/>
      <c r="AQ46" s="35"/>
      <c r="AR46" s="119"/>
      <c r="AS46" s="34"/>
      <c r="AT46" s="35"/>
      <c r="AU46" s="119"/>
      <c r="AV46" s="34"/>
      <c r="AW46" s="35"/>
      <c r="AX46" s="36">
        <f t="shared" si="43"/>
        <v>0</v>
      </c>
      <c r="AY46" s="14" t="str">
        <f t="shared" si="44"/>
        <v/>
      </c>
      <c r="AZ46" s="37">
        <f t="shared" si="45"/>
        <v>0</v>
      </c>
      <c r="BA46" s="14">
        <f t="shared" si="46"/>
        <v>0</v>
      </c>
      <c r="BB46" s="14">
        <f t="shared" si="47"/>
        <v>0</v>
      </c>
      <c r="BC46" s="14">
        <f t="shared" si="48"/>
        <v>0</v>
      </c>
      <c r="BD46" s="14">
        <f t="shared" si="49"/>
        <v>0</v>
      </c>
      <c r="BE46" s="14">
        <f t="shared" si="50"/>
        <v>0</v>
      </c>
      <c r="BF46" s="14">
        <f t="shared" si="51"/>
        <v>0</v>
      </c>
      <c r="BG46" s="39">
        <f t="shared" si="52"/>
        <v>0</v>
      </c>
      <c r="BH46" s="14">
        <f t="shared" si="53"/>
        <v>0</v>
      </c>
      <c r="BI46" s="14">
        <f t="shared" si="54"/>
        <v>0</v>
      </c>
      <c r="BJ46" s="14">
        <f t="shared" si="55"/>
        <v>0</v>
      </c>
      <c r="BK46" s="14">
        <f t="shared" si="56"/>
        <v>0</v>
      </c>
      <c r="BL46" s="14">
        <f t="shared" si="57"/>
        <v>0</v>
      </c>
      <c r="BM46" s="14">
        <f t="shared" si="58"/>
        <v>0</v>
      </c>
      <c r="BN46" s="13">
        <f t="shared" si="59"/>
        <v>0</v>
      </c>
      <c r="BP46" s="38">
        <f t="shared" si="60"/>
        <v>0</v>
      </c>
      <c r="BQ46" s="38">
        <f t="shared" si="61"/>
        <v>0</v>
      </c>
      <c r="BR46" s="96"/>
      <c r="CH46" s="13">
        <f>SUM(E20:AU20)</f>
        <v>0</v>
      </c>
      <c r="CI46" s="170" t="s">
        <v>106</v>
      </c>
      <c r="CO46" s="4"/>
      <c r="CU46" s="173" t="str">
        <f t="shared" si="63"/>
        <v/>
      </c>
    </row>
    <row r="47" spans="2:134" ht="10.5" customHeight="1">
      <c r="B47" s="41"/>
      <c r="C47" s="42"/>
      <c r="D47" s="42"/>
      <c r="E47" s="197"/>
      <c r="F47" s="42"/>
      <c r="G47" s="43"/>
      <c r="H47" s="197"/>
      <c r="I47" s="42"/>
      <c r="J47" s="43"/>
      <c r="K47" s="197"/>
      <c r="L47" s="42"/>
      <c r="M47" s="43"/>
      <c r="N47" s="197"/>
      <c r="O47" s="42"/>
      <c r="P47" s="43"/>
      <c r="Q47" s="197"/>
      <c r="R47" s="42"/>
      <c r="S47" s="43"/>
      <c r="T47" s="197"/>
      <c r="U47" s="42"/>
      <c r="V47" s="43"/>
      <c r="W47" s="197"/>
      <c r="X47" s="42"/>
      <c r="Y47" s="43"/>
      <c r="Z47" s="197"/>
      <c r="AA47" s="42"/>
      <c r="AB47" s="43"/>
      <c r="AC47" s="197"/>
      <c r="AD47" s="42"/>
      <c r="AE47" s="43"/>
      <c r="AF47" s="197"/>
      <c r="AG47" s="42"/>
      <c r="AH47" s="43"/>
      <c r="AI47" s="120"/>
      <c r="AJ47" s="42"/>
      <c r="AK47" s="43"/>
      <c r="AL47" s="120"/>
      <c r="AM47" s="42"/>
      <c r="AN47" s="43"/>
      <c r="AO47" s="120"/>
      <c r="AP47" s="42"/>
      <c r="AQ47" s="43"/>
      <c r="AR47" s="120"/>
      <c r="AS47" s="42"/>
      <c r="AT47" s="43"/>
      <c r="AU47" s="120"/>
      <c r="AV47" s="42"/>
      <c r="AW47" s="43"/>
      <c r="AX47" s="36" t="str">
        <f t="shared" si="43"/>
        <v/>
      </c>
      <c r="AY47" s="14" t="str">
        <f t="shared" si="44"/>
        <v/>
      </c>
      <c r="AZ47" s="37">
        <f t="shared" si="45"/>
        <v>0</v>
      </c>
      <c r="BA47" s="14">
        <f t="shared" si="46"/>
        <v>0</v>
      </c>
      <c r="BB47" s="14">
        <f t="shared" si="47"/>
        <v>0</v>
      </c>
      <c r="BC47" s="14">
        <f t="shared" si="48"/>
        <v>0</v>
      </c>
      <c r="BD47" s="14">
        <f t="shared" si="49"/>
        <v>0</v>
      </c>
      <c r="BE47" s="14">
        <f t="shared" si="50"/>
        <v>0</v>
      </c>
      <c r="BF47" s="14">
        <f t="shared" si="51"/>
        <v>0</v>
      </c>
      <c r="BG47" s="39">
        <f t="shared" si="52"/>
        <v>0</v>
      </c>
      <c r="BH47" s="14">
        <f t="shared" si="53"/>
        <v>0</v>
      </c>
      <c r="BI47" s="14">
        <f t="shared" si="54"/>
        <v>0</v>
      </c>
      <c r="BJ47" s="14">
        <f t="shared" si="55"/>
        <v>0</v>
      </c>
      <c r="BK47" s="14">
        <f t="shared" si="56"/>
        <v>0</v>
      </c>
      <c r="BL47" s="14">
        <f t="shared" si="57"/>
        <v>0</v>
      </c>
      <c r="BM47" s="14">
        <f t="shared" si="58"/>
        <v>0</v>
      </c>
      <c r="BN47" s="13">
        <f t="shared" si="59"/>
        <v>0</v>
      </c>
      <c r="BP47" s="38">
        <f t="shared" si="60"/>
        <v>0</v>
      </c>
      <c r="BQ47" s="38">
        <f t="shared" si="61"/>
        <v>0</v>
      </c>
      <c r="BR47" s="96"/>
      <c r="BX47" s="4"/>
      <c r="BY47" s="26"/>
      <c r="CA47" s="26"/>
      <c r="CE47" s="18"/>
      <c r="CG47" s="18"/>
      <c r="CH47" s="199" t="str">
        <f>IF(CG44-CH44&lt;&gt;CH46,"missing UER","")</f>
        <v/>
      </c>
      <c r="CI47" s="26"/>
      <c r="CK47" s="26"/>
      <c r="CO47" s="4"/>
      <c r="CP47" s="4"/>
      <c r="CU47" s="173" t="str">
        <f t="shared" si="63"/>
        <v/>
      </c>
    </row>
    <row r="48" spans="2:134" ht="10.5" customHeight="1">
      <c r="B48" s="33">
        <f>'Game 1'!B48</f>
        <v>0</v>
      </c>
      <c r="C48" s="51">
        <f>'Game 1'!C48</f>
        <v>0</v>
      </c>
      <c r="D48" s="35">
        <f>'Game 1'!D48</f>
        <v>0</v>
      </c>
      <c r="E48" s="40"/>
      <c r="F48" s="34"/>
      <c r="G48" s="35"/>
      <c r="H48" s="40"/>
      <c r="I48" s="34"/>
      <c r="J48" s="35"/>
      <c r="K48" s="40"/>
      <c r="L48" s="34"/>
      <c r="M48" s="35"/>
      <c r="N48" s="40"/>
      <c r="O48" s="34"/>
      <c r="P48" s="35"/>
      <c r="Q48" s="40"/>
      <c r="R48" s="34"/>
      <c r="S48" s="35"/>
      <c r="T48" s="40"/>
      <c r="U48" s="34"/>
      <c r="V48" s="35"/>
      <c r="W48" s="40"/>
      <c r="X48" s="34"/>
      <c r="Y48" s="35"/>
      <c r="Z48" s="40"/>
      <c r="AA48" s="34"/>
      <c r="AB48" s="35"/>
      <c r="AC48" s="40"/>
      <c r="AD48" s="34"/>
      <c r="AE48" s="35"/>
      <c r="AF48" s="40"/>
      <c r="AG48" s="34"/>
      <c r="AH48" s="35"/>
      <c r="AI48" s="119"/>
      <c r="AJ48" s="34"/>
      <c r="AK48" s="35"/>
      <c r="AL48" s="119"/>
      <c r="AM48" s="34"/>
      <c r="AN48" s="35"/>
      <c r="AO48" s="119"/>
      <c r="AP48" s="34"/>
      <c r="AQ48" s="35"/>
      <c r="AR48" s="119"/>
      <c r="AS48" s="34"/>
      <c r="AT48" s="35"/>
      <c r="AU48" s="119"/>
      <c r="AV48" s="34"/>
      <c r="AW48" s="35"/>
      <c r="AX48" s="36">
        <f t="shared" si="43"/>
        <v>0</v>
      </c>
      <c r="AY48" s="14" t="str">
        <f t="shared" si="44"/>
        <v/>
      </c>
      <c r="AZ48" s="37">
        <f t="shared" si="45"/>
        <v>0</v>
      </c>
      <c r="BA48" s="14">
        <f t="shared" si="46"/>
        <v>0</v>
      </c>
      <c r="BB48" s="14">
        <f t="shared" si="47"/>
        <v>0</v>
      </c>
      <c r="BC48" s="14">
        <f t="shared" si="48"/>
        <v>0</v>
      </c>
      <c r="BD48" s="14">
        <f t="shared" si="49"/>
        <v>0</v>
      </c>
      <c r="BE48" s="14">
        <f t="shared" si="50"/>
        <v>0</v>
      </c>
      <c r="BF48" s="14">
        <f t="shared" si="51"/>
        <v>0</v>
      </c>
      <c r="BG48" s="39">
        <f t="shared" si="52"/>
        <v>0</v>
      </c>
      <c r="BH48" s="14">
        <f t="shared" si="53"/>
        <v>0</v>
      </c>
      <c r="BI48" s="14">
        <f t="shared" si="54"/>
        <v>0</v>
      </c>
      <c r="BJ48" s="14">
        <f t="shared" si="55"/>
        <v>0</v>
      </c>
      <c r="BK48" s="14">
        <f t="shared" si="56"/>
        <v>0</v>
      </c>
      <c r="BL48" s="14">
        <f t="shared" si="57"/>
        <v>0</v>
      </c>
      <c r="BM48" s="14">
        <f t="shared" si="58"/>
        <v>0</v>
      </c>
      <c r="BN48" s="13">
        <f t="shared" si="59"/>
        <v>0</v>
      </c>
      <c r="BP48" s="38">
        <f t="shared" si="60"/>
        <v>0</v>
      </c>
      <c r="BQ48" s="38">
        <f t="shared" si="61"/>
        <v>0</v>
      </c>
      <c r="BR48" s="96"/>
      <c r="BX48" s="112"/>
      <c r="BY48" s="77"/>
      <c r="CA48" s="112"/>
      <c r="CB48" s="77"/>
      <c r="CD48" s="112"/>
      <c r="CE48" s="76"/>
      <c r="CF48" s="14"/>
      <c r="CG48" s="113"/>
      <c r="CH48" s="77"/>
      <c r="CI48" s="13"/>
      <c r="CJ48" s="112"/>
      <c r="CK48" s="77"/>
      <c r="CL48" s="14"/>
      <c r="CM48" s="112"/>
      <c r="CO48" s="4"/>
      <c r="CP48" s="4"/>
      <c r="CU48" s="173" t="str">
        <f t="shared" si="63"/>
        <v/>
      </c>
    </row>
    <row r="49" spans="2:129" ht="10.5" customHeight="1">
      <c r="B49" s="41"/>
      <c r="C49" s="42"/>
      <c r="D49" s="42"/>
      <c r="E49" s="197"/>
      <c r="F49" s="42"/>
      <c r="G49" s="43"/>
      <c r="H49" s="197"/>
      <c r="I49" s="42"/>
      <c r="J49" s="43"/>
      <c r="K49" s="197"/>
      <c r="L49" s="42"/>
      <c r="M49" s="43"/>
      <c r="N49" s="197"/>
      <c r="O49" s="42"/>
      <c r="P49" s="43"/>
      <c r="Q49" s="197"/>
      <c r="R49" s="42"/>
      <c r="S49" s="43"/>
      <c r="T49" s="197"/>
      <c r="U49" s="42"/>
      <c r="V49" s="43"/>
      <c r="W49" s="197"/>
      <c r="X49" s="42"/>
      <c r="Y49" s="43"/>
      <c r="Z49" s="197"/>
      <c r="AA49" s="42"/>
      <c r="AB49" s="43"/>
      <c r="AC49" s="197"/>
      <c r="AD49" s="42"/>
      <c r="AE49" s="43"/>
      <c r="AF49" s="197"/>
      <c r="AG49" s="42"/>
      <c r="AH49" s="43"/>
      <c r="AI49" s="120"/>
      <c r="AJ49" s="42"/>
      <c r="AK49" s="43"/>
      <c r="AL49" s="120"/>
      <c r="AM49" s="42"/>
      <c r="AN49" s="43"/>
      <c r="AO49" s="120"/>
      <c r="AP49" s="42"/>
      <c r="AQ49" s="43"/>
      <c r="AR49" s="120"/>
      <c r="AS49" s="42"/>
      <c r="AT49" s="43"/>
      <c r="AU49" s="120"/>
      <c r="AV49" s="42"/>
      <c r="AW49" s="43"/>
      <c r="AX49" s="36" t="str">
        <f t="shared" si="43"/>
        <v/>
      </c>
      <c r="AY49" s="14" t="str">
        <f t="shared" si="44"/>
        <v/>
      </c>
      <c r="AZ49" s="37">
        <f t="shared" si="45"/>
        <v>0</v>
      </c>
      <c r="BA49" s="14">
        <f t="shared" si="46"/>
        <v>0</v>
      </c>
      <c r="BB49" s="14">
        <f t="shared" si="47"/>
        <v>0</v>
      </c>
      <c r="BC49" s="14">
        <f t="shared" si="48"/>
        <v>0</v>
      </c>
      <c r="BD49" s="14">
        <f t="shared" si="49"/>
        <v>0</v>
      </c>
      <c r="BE49" s="14">
        <f t="shared" si="50"/>
        <v>0</v>
      </c>
      <c r="BF49" s="14">
        <f t="shared" si="51"/>
        <v>0</v>
      </c>
      <c r="BG49" s="39">
        <f t="shared" si="52"/>
        <v>0</v>
      </c>
      <c r="BH49" s="14">
        <f t="shared" si="53"/>
        <v>0</v>
      </c>
      <c r="BI49" s="14">
        <f t="shared" si="54"/>
        <v>0</v>
      </c>
      <c r="BJ49" s="14">
        <f t="shared" si="55"/>
        <v>0</v>
      </c>
      <c r="BK49" s="14">
        <f t="shared" si="56"/>
        <v>0</v>
      </c>
      <c r="BL49" s="14">
        <f t="shared" si="57"/>
        <v>0</v>
      </c>
      <c r="BM49" s="14">
        <f t="shared" si="58"/>
        <v>0</v>
      </c>
      <c r="BN49" s="13">
        <f t="shared" si="59"/>
        <v>0</v>
      </c>
      <c r="BP49" s="38">
        <f t="shared" si="60"/>
        <v>0</v>
      </c>
      <c r="BQ49" s="38">
        <f t="shared" si="61"/>
        <v>0</v>
      </c>
      <c r="BR49" s="96"/>
      <c r="BX49" s="112"/>
      <c r="BY49" s="77"/>
      <c r="CA49" s="112"/>
      <c r="CB49" s="77"/>
      <c r="CD49" s="112"/>
      <c r="CE49" s="76"/>
      <c r="CF49" s="14"/>
      <c r="CG49" s="113"/>
      <c r="CH49" s="77"/>
      <c r="CI49" s="13"/>
      <c r="CJ49" s="112"/>
      <c r="CK49" s="77"/>
      <c r="CL49" s="14"/>
      <c r="CM49" s="112"/>
      <c r="CO49" s="4"/>
      <c r="CP49" s="4"/>
      <c r="CU49" s="173" t="str">
        <f t="shared" si="63"/>
        <v/>
      </c>
    </row>
    <row r="50" spans="2:129" ht="10.5" customHeight="1">
      <c r="B50" s="33">
        <f>'Game 1'!B50</f>
        <v>0</v>
      </c>
      <c r="C50" s="51">
        <f>'Game 1'!C50</f>
        <v>0</v>
      </c>
      <c r="D50" s="35">
        <f>'Game 1'!D50</f>
        <v>0</v>
      </c>
      <c r="E50" s="40"/>
      <c r="F50" s="34"/>
      <c r="G50" s="35"/>
      <c r="H50" s="40"/>
      <c r="I50" s="34"/>
      <c r="J50" s="35"/>
      <c r="K50" s="40"/>
      <c r="L50" s="34"/>
      <c r="M50" s="35"/>
      <c r="N50" s="40"/>
      <c r="O50" s="34"/>
      <c r="P50" s="35"/>
      <c r="Q50" s="40"/>
      <c r="R50" s="34"/>
      <c r="S50" s="35"/>
      <c r="T50" s="40"/>
      <c r="U50" s="34"/>
      <c r="V50" s="35"/>
      <c r="W50" s="40"/>
      <c r="X50" s="34"/>
      <c r="Y50" s="35"/>
      <c r="Z50" s="40"/>
      <c r="AA50" s="34"/>
      <c r="AB50" s="35"/>
      <c r="AC50" s="40"/>
      <c r="AD50" s="34"/>
      <c r="AE50" s="35"/>
      <c r="AF50" s="40"/>
      <c r="AG50" s="34"/>
      <c r="AH50" s="35"/>
      <c r="AI50" s="119"/>
      <c r="AJ50" s="34"/>
      <c r="AK50" s="35"/>
      <c r="AL50" s="119"/>
      <c r="AM50" s="34"/>
      <c r="AN50" s="35"/>
      <c r="AO50" s="119"/>
      <c r="AP50" s="34"/>
      <c r="AQ50" s="35"/>
      <c r="AR50" s="119"/>
      <c r="AS50" s="34"/>
      <c r="AT50" s="35"/>
      <c r="AU50" s="119"/>
      <c r="AV50" s="34"/>
      <c r="AW50" s="35"/>
      <c r="AX50" s="36">
        <f t="shared" si="43"/>
        <v>0</v>
      </c>
      <c r="AY50" s="14" t="str">
        <f t="shared" si="44"/>
        <v/>
      </c>
      <c r="AZ50" s="37">
        <f t="shared" si="45"/>
        <v>0</v>
      </c>
      <c r="BA50" s="14">
        <f t="shared" si="46"/>
        <v>0</v>
      </c>
      <c r="BB50" s="14">
        <f t="shared" si="47"/>
        <v>0</v>
      </c>
      <c r="BC50" s="14">
        <f t="shared" si="48"/>
        <v>0</v>
      </c>
      <c r="BD50" s="14">
        <f t="shared" si="49"/>
        <v>0</v>
      </c>
      <c r="BE50" s="14">
        <f t="shared" si="50"/>
        <v>0</v>
      </c>
      <c r="BF50" s="14">
        <f t="shared" si="51"/>
        <v>0</v>
      </c>
      <c r="BG50" s="39">
        <f t="shared" si="52"/>
        <v>0</v>
      </c>
      <c r="BH50" s="14">
        <f t="shared" si="53"/>
        <v>0</v>
      </c>
      <c r="BI50" s="14">
        <f t="shared" si="54"/>
        <v>0</v>
      </c>
      <c r="BJ50" s="14">
        <f t="shared" si="55"/>
        <v>0</v>
      </c>
      <c r="BK50" s="14">
        <f t="shared" si="56"/>
        <v>0</v>
      </c>
      <c r="BL50" s="14">
        <f t="shared" si="57"/>
        <v>0</v>
      </c>
      <c r="BM50" s="14">
        <f t="shared" si="58"/>
        <v>0</v>
      </c>
      <c r="BN50" s="13">
        <f t="shared" si="59"/>
        <v>0</v>
      </c>
      <c r="BO50" s="14">
        <v>0</v>
      </c>
      <c r="BP50" s="38">
        <f t="shared" si="60"/>
        <v>0</v>
      </c>
      <c r="BQ50" s="38">
        <f t="shared" si="61"/>
        <v>0</v>
      </c>
      <c r="BR50" s="96"/>
      <c r="BX50" s="112"/>
      <c r="BY50" s="77"/>
      <c r="CA50" s="112"/>
      <c r="CB50" s="77"/>
      <c r="CD50" s="112"/>
      <c r="CE50" s="76"/>
      <c r="CF50" s="14"/>
      <c r="CG50" s="113"/>
      <c r="CH50" s="77"/>
      <c r="CI50" s="13"/>
      <c r="CJ50" s="112"/>
      <c r="CK50" s="77"/>
      <c r="CL50" s="14"/>
      <c r="CM50" s="112"/>
      <c r="CO50" s="4"/>
      <c r="CP50" s="4"/>
      <c r="CU50" s="173" t="str">
        <f t="shared" si="63"/>
        <v/>
      </c>
    </row>
    <row r="51" spans="2:129" ht="10.5" customHeight="1">
      <c r="B51" s="41"/>
      <c r="C51" s="42"/>
      <c r="D51" s="42"/>
      <c r="E51" s="197"/>
      <c r="F51" s="42"/>
      <c r="G51" s="43"/>
      <c r="H51" s="197"/>
      <c r="I51" s="42"/>
      <c r="J51" s="43"/>
      <c r="K51" s="197"/>
      <c r="L51" s="42"/>
      <c r="M51" s="43"/>
      <c r="N51" s="197"/>
      <c r="O51" s="42"/>
      <c r="P51" s="43"/>
      <c r="Q51" s="197"/>
      <c r="R51" s="42"/>
      <c r="S51" s="43"/>
      <c r="T51" s="197"/>
      <c r="U51" s="42"/>
      <c r="V51" s="43"/>
      <c r="W51" s="197"/>
      <c r="X51" s="42"/>
      <c r="Y51" s="43"/>
      <c r="Z51" s="197"/>
      <c r="AA51" s="42"/>
      <c r="AB51" s="43"/>
      <c r="AC51" s="197"/>
      <c r="AD51" s="42"/>
      <c r="AE51" s="43"/>
      <c r="AF51" s="197"/>
      <c r="AG51" s="42"/>
      <c r="AH51" s="43"/>
      <c r="AI51" s="120"/>
      <c r="AJ51" s="42"/>
      <c r="AK51" s="43"/>
      <c r="AL51" s="120"/>
      <c r="AM51" s="42"/>
      <c r="AN51" s="43"/>
      <c r="AO51" s="120"/>
      <c r="AP51" s="42"/>
      <c r="AQ51" s="43"/>
      <c r="AR51" s="120"/>
      <c r="AS51" s="42"/>
      <c r="AT51" s="43"/>
      <c r="AU51" s="120"/>
      <c r="AV51" s="42"/>
      <c r="AW51" s="43"/>
      <c r="AX51" s="36" t="str">
        <f t="shared" si="43"/>
        <v/>
      </c>
      <c r="AY51" s="14" t="str">
        <f t="shared" si="44"/>
        <v/>
      </c>
      <c r="AZ51" s="37">
        <f t="shared" si="45"/>
        <v>0</v>
      </c>
      <c r="BA51" s="14">
        <f t="shared" si="46"/>
        <v>0</v>
      </c>
      <c r="BB51" s="14">
        <f t="shared" si="47"/>
        <v>0</v>
      </c>
      <c r="BC51" s="14">
        <f t="shared" si="48"/>
        <v>0</v>
      </c>
      <c r="BD51" s="14">
        <f t="shared" si="49"/>
        <v>0</v>
      </c>
      <c r="BE51" s="14">
        <f t="shared" si="50"/>
        <v>0</v>
      </c>
      <c r="BF51" s="14">
        <f t="shared" si="51"/>
        <v>0</v>
      </c>
      <c r="BG51" s="39">
        <f t="shared" si="52"/>
        <v>0</v>
      </c>
      <c r="BH51" s="14">
        <f t="shared" si="53"/>
        <v>0</v>
      </c>
      <c r="BI51" s="14">
        <f t="shared" si="54"/>
        <v>0</v>
      </c>
      <c r="BJ51" s="14">
        <f t="shared" si="55"/>
        <v>0</v>
      </c>
      <c r="BK51" s="14">
        <f t="shared" si="56"/>
        <v>0</v>
      </c>
      <c r="BL51" s="14">
        <f t="shared" si="57"/>
        <v>0</v>
      </c>
      <c r="BM51" s="14">
        <f t="shared" si="58"/>
        <v>0</v>
      </c>
      <c r="BN51" s="13">
        <f t="shared" si="59"/>
        <v>0</v>
      </c>
      <c r="BP51" s="38">
        <f t="shared" si="60"/>
        <v>0</v>
      </c>
      <c r="BQ51" s="38">
        <f t="shared" si="61"/>
        <v>0</v>
      </c>
      <c r="BR51" s="96"/>
      <c r="BX51" s="112"/>
      <c r="BY51" s="77"/>
      <c r="CA51" s="112"/>
      <c r="CB51" s="77"/>
      <c r="CD51" s="112"/>
      <c r="CE51" s="76"/>
      <c r="CF51" s="14"/>
      <c r="CG51" s="113"/>
      <c r="CH51" s="77"/>
      <c r="CI51" s="13"/>
      <c r="CJ51" s="112"/>
      <c r="CK51" s="77"/>
      <c r="CL51" s="14"/>
      <c r="CM51" s="112"/>
      <c r="CO51" s="4"/>
      <c r="CP51" s="4"/>
      <c r="CU51" s="173" t="str">
        <f t="shared" si="63"/>
        <v/>
      </c>
    </row>
    <row r="52" spans="2:129" ht="10.5" customHeight="1">
      <c r="B52" s="102" t="s">
        <v>55</v>
      </c>
      <c r="C52" s="101">
        <f>SUM(D34+D36+D38+D40+D42+D44+D46+D48+D50)</f>
        <v>0</v>
      </c>
      <c r="E52" s="44"/>
      <c r="F52" s="34"/>
      <c r="G52" s="34"/>
      <c r="H52" s="44"/>
      <c r="I52" s="34"/>
      <c r="J52" s="34"/>
      <c r="K52" s="44"/>
      <c r="L52" s="34"/>
      <c r="M52" s="34"/>
      <c r="N52" s="44"/>
      <c r="O52" s="34"/>
      <c r="P52" s="34"/>
      <c r="Q52" s="44"/>
      <c r="R52" s="34"/>
      <c r="S52" s="34"/>
      <c r="T52" s="44"/>
      <c r="U52" s="34"/>
      <c r="V52" s="34"/>
      <c r="W52" s="44"/>
      <c r="X52" s="34"/>
      <c r="Y52" s="34"/>
      <c r="Z52" s="44"/>
      <c r="AA52" s="34"/>
      <c r="AB52" s="34"/>
      <c r="AC52" s="44"/>
      <c r="AD52" s="34"/>
      <c r="AE52" s="34"/>
      <c r="AF52" s="44"/>
      <c r="AG52" s="34"/>
      <c r="AH52" s="34"/>
      <c r="AI52" s="44"/>
      <c r="AJ52" s="34"/>
      <c r="AK52" s="34"/>
      <c r="AL52" s="44"/>
      <c r="AM52" s="34"/>
      <c r="AN52" s="34"/>
      <c r="AO52" s="44"/>
      <c r="AP52" s="34"/>
      <c r="AQ52" s="34"/>
      <c r="AR52" s="44"/>
      <c r="AS52" s="34"/>
      <c r="AT52" s="34"/>
      <c r="AU52" s="44"/>
      <c r="AV52" s="34"/>
      <c r="AW52" s="34"/>
      <c r="AY52" s="45"/>
      <c r="AZ52" s="45">
        <f>SUM(AZ34:AZ51)+SUM(AZ54:AZ59)</f>
        <v>0</v>
      </c>
      <c r="BA52" s="45">
        <f t="shared" ref="BA52:BO52" si="65">SUM(BA34:BA51)+SUM(BA54:BA59)</f>
        <v>0</v>
      </c>
      <c r="BB52" s="45">
        <f t="shared" si="65"/>
        <v>0</v>
      </c>
      <c r="BC52" s="45">
        <f t="shared" si="65"/>
        <v>0</v>
      </c>
      <c r="BD52" s="45">
        <f t="shared" si="65"/>
        <v>0</v>
      </c>
      <c r="BE52" s="45">
        <f t="shared" si="65"/>
        <v>0</v>
      </c>
      <c r="BF52" s="45">
        <f t="shared" si="65"/>
        <v>0</v>
      </c>
      <c r="BG52" s="64">
        <f t="shared" si="65"/>
        <v>0</v>
      </c>
      <c r="BH52" s="45">
        <f t="shared" si="65"/>
        <v>0</v>
      </c>
      <c r="BI52" s="45">
        <f t="shared" si="65"/>
        <v>0</v>
      </c>
      <c r="BJ52" s="45">
        <f t="shared" si="65"/>
        <v>0</v>
      </c>
      <c r="BK52" s="45">
        <f>SUM(BK34:BK51)+SUM(BK54:BK59)</f>
        <v>0</v>
      </c>
      <c r="BL52" s="45">
        <f t="shared" si="65"/>
        <v>0</v>
      </c>
      <c r="BM52" s="45">
        <f t="shared" si="65"/>
        <v>0</v>
      </c>
      <c r="BN52" s="45">
        <f t="shared" si="65"/>
        <v>0</v>
      </c>
      <c r="BO52" s="45">
        <f t="shared" si="65"/>
        <v>0</v>
      </c>
      <c r="BP52" s="45">
        <f>SUM(BP34:BP51)+SUM(BP54:BP59)</f>
        <v>0</v>
      </c>
      <c r="BQ52" s="47">
        <f t="shared" si="61"/>
        <v>0</v>
      </c>
      <c r="BR52" s="96"/>
      <c r="BX52" s="112"/>
      <c r="BY52" s="77"/>
      <c r="CA52" s="112"/>
      <c r="CB52" s="77"/>
      <c r="CD52" s="112"/>
      <c r="CE52" s="76"/>
      <c r="CF52" s="14"/>
      <c r="CG52" s="113"/>
      <c r="CH52" s="77"/>
      <c r="CI52" s="13"/>
      <c r="CJ52" s="112"/>
      <c r="CK52" s="77"/>
      <c r="CL52" s="14"/>
      <c r="CM52" s="112"/>
      <c r="CO52" s="4"/>
      <c r="CP52" s="4"/>
      <c r="CU52" s="174"/>
    </row>
    <row r="53" spans="2:129" ht="10.5" customHeight="1">
      <c r="B53" s="48" t="s">
        <v>39</v>
      </c>
      <c r="E53" s="49" t="s">
        <v>16</v>
      </c>
      <c r="F53" s="50" t="s">
        <v>2</v>
      </c>
      <c r="G53" s="50" t="s">
        <v>32</v>
      </c>
      <c r="H53" s="49" t="s">
        <v>16</v>
      </c>
      <c r="I53" s="50" t="s">
        <v>2</v>
      </c>
      <c r="J53" s="50" t="s">
        <v>32</v>
      </c>
      <c r="K53" s="49" t="s">
        <v>16</v>
      </c>
      <c r="L53" s="50" t="s">
        <v>2</v>
      </c>
      <c r="M53" s="50" t="s">
        <v>32</v>
      </c>
      <c r="N53" s="49" t="s">
        <v>16</v>
      </c>
      <c r="O53" s="50" t="s">
        <v>2</v>
      </c>
      <c r="P53" s="50" t="s">
        <v>32</v>
      </c>
      <c r="Q53" s="49" t="s">
        <v>16</v>
      </c>
      <c r="R53" s="50" t="s">
        <v>2</v>
      </c>
      <c r="S53" s="50" t="s">
        <v>32</v>
      </c>
      <c r="T53" s="49" t="s">
        <v>16</v>
      </c>
      <c r="U53" s="50" t="s">
        <v>2</v>
      </c>
      <c r="V53" s="50" t="s">
        <v>32</v>
      </c>
      <c r="W53" s="49" t="s">
        <v>16</v>
      </c>
      <c r="X53" s="50" t="s">
        <v>2</v>
      </c>
      <c r="Y53" s="50" t="s">
        <v>32</v>
      </c>
      <c r="Z53" s="49" t="s">
        <v>16</v>
      </c>
      <c r="AA53" s="50" t="s">
        <v>2</v>
      </c>
      <c r="AB53" s="50" t="s">
        <v>32</v>
      </c>
      <c r="AC53" s="49" t="s">
        <v>16</v>
      </c>
      <c r="AD53" s="50" t="s">
        <v>2</v>
      </c>
      <c r="AE53" s="50" t="s">
        <v>32</v>
      </c>
      <c r="AF53" s="49" t="s">
        <v>16</v>
      </c>
      <c r="AG53" s="50" t="s">
        <v>2</v>
      </c>
      <c r="AH53" s="50" t="s">
        <v>32</v>
      </c>
      <c r="AI53" s="49" t="s">
        <v>16</v>
      </c>
      <c r="AJ53" s="50" t="s">
        <v>2</v>
      </c>
      <c r="AK53" s="50" t="s">
        <v>32</v>
      </c>
      <c r="AL53" s="49" t="s">
        <v>16</v>
      </c>
      <c r="AM53" s="50" t="s">
        <v>2</v>
      </c>
      <c r="AN53" s="50" t="s">
        <v>32</v>
      </c>
      <c r="AO53" s="49" t="s">
        <v>16</v>
      </c>
      <c r="AP53" s="50" t="s">
        <v>2</v>
      </c>
      <c r="AQ53" s="50" t="s">
        <v>32</v>
      </c>
      <c r="AR53" s="49" t="s">
        <v>16</v>
      </c>
      <c r="AS53" s="50" t="s">
        <v>2</v>
      </c>
      <c r="AT53" s="50" t="s">
        <v>32</v>
      </c>
      <c r="AU53" s="49" t="s">
        <v>16</v>
      </c>
      <c r="AV53" s="50" t="s">
        <v>2</v>
      </c>
      <c r="AW53" s="50" t="s">
        <v>32</v>
      </c>
      <c r="BG53" s="13">
        <f>COUNTIF(E53:AW53,"w")+COUNTIF(E53:AW53,"iw")</f>
        <v>0</v>
      </c>
      <c r="BQ53" s="38"/>
      <c r="BR53" s="96"/>
      <c r="BX53" s="112"/>
      <c r="BY53" s="77"/>
      <c r="CA53" s="112"/>
      <c r="CB53" s="77"/>
      <c r="CD53" s="112"/>
      <c r="CE53" s="76"/>
      <c r="CF53" s="14"/>
      <c r="CG53" s="113"/>
      <c r="CH53" s="77"/>
      <c r="CI53" s="13"/>
      <c r="CJ53" s="112"/>
      <c r="CK53" s="77"/>
      <c r="CL53" s="14"/>
      <c r="CM53" s="112"/>
      <c r="CO53" s="4"/>
      <c r="CP53" s="4"/>
      <c r="CU53" s="174"/>
    </row>
    <row r="54" spans="2:129" ht="9.75" customHeight="1">
      <c r="B54" s="135"/>
      <c r="C54" s="51"/>
      <c r="D54" s="51"/>
      <c r="E54" s="40"/>
      <c r="F54" s="34"/>
      <c r="G54" s="35"/>
      <c r="H54" s="40"/>
      <c r="I54" s="34"/>
      <c r="J54" s="35"/>
      <c r="K54" s="40"/>
      <c r="L54" s="34"/>
      <c r="M54" s="35"/>
      <c r="N54" s="40"/>
      <c r="O54" s="34"/>
      <c r="P54" s="35"/>
      <c r="Q54" s="40"/>
      <c r="R54" s="34"/>
      <c r="S54" s="35"/>
      <c r="T54" s="40"/>
      <c r="U54" s="34"/>
      <c r="V54" s="35"/>
      <c r="W54" s="40"/>
      <c r="X54" s="34"/>
      <c r="Y54" s="35"/>
      <c r="Z54" s="40"/>
      <c r="AA54" s="34"/>
      <c r="AB54" s="35"/>
      <c r="AC54" s="40"/>
      <c r="AD54" s="34"/>
      <c r="AE54" s="35"/>
      <c r="AF54" s="40"/>
      <c r="AG54" s="34"/>
      <c r="AH54" s="35"/>
      <c r="AI54" s="119"/>
      <c r="AJ54" s="34"/>
      <c r="AK54" s="35"/>
      <c r="AL54" s="119"/>
      <c r="AM54" s="34"/>
      <c r="AN54" s="35"/>
      <c r="AO54" s="119"/>
      <c r="AP54" s="34"/>
      <c r="AQ54" s="35"/>
      <c r="AR54" s="119"/>
      <c r="AS54" s="34"/>
      <c r="AT54" s="35"/>
      <c r="AU54" s="119"/>
      <c r="AV54" s="34"/>
      <c r="AW54" s="35"/>
      <c r="AX54" s="65" t="str">
        <f t="shared" ref="AX54:AX59" si="66">IF(B54="","",B54)</f>
        <v/>
      </c>
      <c r="AY54" s="14" t="str">
        <f t="shared" ref="AY54:AY59" si="67">IF(ISTEXT(B54),1,"")</f>
        <v/>
      </c>
      <c r="AZ54" s="37">
        <f t="shared" ref="AZ54:AZ59" si="68">COUNTIF(E54:AW54,"*")-COUNTIF(E54:AW54,"bb")-COUNTIF(E54:AW54,"ibb")-COUNTIF(E54:AW54,"hbp")-COUNTIF(E54:AW54,"cs")-COUNTIF(E54:AW54,"po")-COUNTIF(E54:AW54,"sf*")-COUNTIF(E54:AW54,"sac*")-COUNTIF(E54:AW54,"ob")-COUNTIF(E54:AW54,"sb")</f>
        <v>0</v>
      </c>
      <c r="BA54" s="14">
        <f t="shared" ref="BA54:BA59" si="69">COUNT(F54,I54,L54,O54,R54,U54,X54,AA54,AD54,AG54,AJ54,AM54,AP54,AS54, AV54)</f>
        <v>0</v>
      </c>
      <c r="BB54" s="38">
        <f t="shared" ref="BB54:BB59" si="70">COUNTIF(E54:AW54,"1B")+COUNTIF(E54:AW54,"2B")+COUNTIF(E54:AW54,"3B")+COUNTIF(E54:AW54,"hr")+COUNTIF(E54:AW54,"1bsb")</f>
        <v>0</v>
      </c>
      <c r="BC54" s="14">
        <f t="shared" ref="BC54:BC59" si="71">SUM(G54,J54,M54,P54,S54,V54,Y54,AB54,AE54,AH54,AK54,AN54, AQ54, AT54, AW54)</f>
        <v>0</v>
      </c>
      <c r="BD54" s="14">
        <f t="shared" ref="BD54:BD59" si="72">COUNTIF(E54:AW54,"2B")+COUNTIF(E54:AW54,"2Bsb")</f>
        <v>0</v>
      </c>
      <c r="BE54" s="14">
        <f t="shared" ref="BE54:BE59" si="73">COUNTIF(E54:AW54,"3B")</f>
        <v>0</v>
      </c>
      <c r="BF54" s="14">
        <f t="shared" ref="BF54:BF59" si="74">COUNTIF(E54:AW54,"hr")</f>
        <v>0</v>
      </c>
      <c r="BG54" s="39">
        <f t="shared" ref="BG54:BG59" si="75">COUNTIF(E54:AW54,"*bb*")</f>
        <v>0</v>
      </c>
      <c r="BH54" s="14">
        <f t="shared" ref="BH54:BH59" si="76">COUNTIF(E54:AW54,"k")</f>
        <v>0</v>
      </c>
      <c r="BI54" s="14">
        <f t="shared" ref="BI54:BI59" si="77">COUNTIF(E54:AW54,"*sb*")</f>
        <v>0</v>
      </c>
      <c r="BJ54" s="14">
        <f t="shared" ref="BJ54:BJ59" si="78">COUNTIF(E54:AW54,"CS")</f>
        <v>0</v>
      </c>
      <c r="BK54" s="14">
        <f t="shared" ref="BK54:BK59" si="79">COUNTIF(E54:AW54,"hbp")</f>
        <v>0</v>
      </c>
      <c r="BL54" s="14">
        <f t="shared" ref="BL54:BL59" si="80">COUNTIF(E54:AW54,"*sf*")</f>
        <v>0</v>
      </c>
      <c r="BM54" s="14">
        <f t="shared" ref="BM54:BM59" si="81">COUNTIF(E54:AW54,"sac*")</f>
        <v>0</v>
      </c>
      <c r="BN54" s="13">
        <f t="shared" ref="BN54:BN59" si="82">COUNTIF(E54:AW54,"*dp*")-COUNTIF(E54:AW54,"xdp*")</f>
        <v>0</v>
      </c>
      <c r="BP54" s="14">
        <f t="shared" ref="BP54:BP59" si="83">AZ54+BL54+BK54+BG54</f>
        <v>0</v>
      </c>
      <c r="BQ54" s="38">
        <f t="shared" ref="BQ54:BQ59" si="84">BF54*4+BE54*3+BD54*2+(BB54-SUM(BD54:BF54))</f>
        <v>0</v>
      </c>
      <c r="BR54" s="96"/>
      <c r="CO54" s="4"/>
      <c r="CP54" s="4"/>
      <c r="CU54" s="173" t="str">
        <f>IF(BF54&gt;1,CONCATENATE(B54,BF54),IF(BF54&gt;0,B54,""))</f>
        <v/>
      </c>
    </row>
    <row r="55" spans="2:129" ht="9.75" customHeight="1">
      <c r="B55" s="136"/>
      <c r="C55" s="52"/>
      <c r="D55" s="52"/>
      <c r="E55" s="197"/>
      <c r="F55" s="42"/>
      <c r="G55" s="43"/>
      <c r="H55" s="197"/>
      <c r="I55" s="42"/>
      <c r="J55" s="43"/>
      <c r="K55" s="197"/>
      <c r="L55" s="42"/>
      <c r="M55" s="43"/>
      <c r="N55" s="197"/>
      <c r="O55" s="42"/>
      <c r="P55" s="43"/>
      <c r="Q55" s="197"/>
      <c r="R55" s="42"/>
      <c r="S55" s="43"/>
      <c r="T55" s="197"/>
      <c r="U55" s="42"/>
      <c r="V55" s="43"/>
      <c r="W55" s="197"/>
      <c r="X55" s="42"/>
      <c r="Y55" s="43"/>
      <c r="Z55" s="197"/>
      <c r="AA55" s="42"/>
      <c r="AB55" s="43"/>
      <c r="AC55" s="197"/>
      <c r="AD55" s="42"/>
      <c r="AE55" s="43"/>
      <c r="AF55" s="197"/>
      <c r="AG55" s="42"/>
      <c r="AH55" s="43"/>
      <c r="AI55" s="120"/>
      <c r="AJ55" s="42"/>
      <c r="AK55" s="43"/>
      <c r="AL55" s="120"/>
      <c r="AM55" s="42"/>
      <c r="AN55" s="43"/>
      <c r="AO55" s="120"/>
      <c r="AP55" s="42"/>
      <c r="AQ55" s="43"/>
      <c r="AR55" s="120"/>
      <c r="AS55" s="42"/>
      <c r="AT55" s="43"/>
      <c r="AU55" s="120"/>
      <c r="AV55" s="42"/>
      <c r="AW55" s="43"/>
      <c r="AX55" s="65" t="str">
        <f t="shared" si="66"/>
        <v/>
      </c>
      <c r="AY55" s="14" t="str">
        <f t="shared" si="67"/>
        <v/>
      </c>
      <c r="AZ55" s="37">
        <f t="shared" si="68"/>
        <v>0</v>
      </c>
      <c r="BA55" s="14">
        <f t="shared" si="69"/>
        <v>0</v>
      </c>
      <c r="BB55" s="38">
        <f t="shared" si="70"/>
        <v>0</v>
      </c>
      <c r="BC55" s="14">
        <f t="shared" si="71"/>
        <v>0</v>
      </c>
      <c r="BD55" s="14">
        <f t="shared" si="72"/>
        <v>0</v>
      </c>
      <c r="BE55" s="14">
        <f t="shared" si="73"/>
        <v>0</v>
      </c>
      <c r="BF55" s="14">
        <f t="shared" si="74"/>
        <v>0</v>
      </c>
      <c r="BG55" s="39">
        <f t="shared" si="75"/>
        <v>0</v>
      </c>
      <c r="BH55" s="14">
        <f t="shared" si="76"/>
        <v>0</v>
      </c>
      <c r="BI55" s="14">
        <f t="shared" si="77"/>
        <v>0</v>
      </c>
      <c r="BJ55" s="14">
        <f t="shared" si="78"/>
        <v>0</v>
      </c>
      <c r="BK55" s="14">
        <f t="shared" si="79"/>
        <v>0</v>
      </c>
      <c r="BL55" s="14">
        <f t="shared" si="80"/>
        <v>0</v>
      </c>
      <c r="BM55" s="14">
        <f t="shared" si="81"/>
        <v>0</v>
      </c>
      <c r="BN55" s="13">
        <f t="shared" si="82"/>
        <v>0</v>
      </c>
      <c r="BP55" s="14">
        <f t="shared" si="83"/>
        <v>0</v>
      </c>
      <c r="BQ55" s="38">
        <f t="shared" si="84"/>
        <v>0</v>
      </c>
      <c r="BR55" s="96"/>
      <c r="CO55" s="4"/>
      <c r="CP55" s="4"/>
      <c r="CU55" s="173" t="str">
        <f t="shared" ref="CU55:CU59" si="85">IF(BF55&gt;1,CONCATENATE(B55,BF55),IF(BF55&gt;0,B55,""))</f>
        <v/>
      </c>
    </row>
    <row r="56" spans="2:129" ht="9.75" customHeight="1">
      <c r="B56" s="135"/>
      <c r="C56" s="53"/>
      <c r="D56" s="54"/>
      <c r="E56" s="198"/>
      <c r="G56" s="55"/>
      <c r="H56" s="198"/>
      <c r="J56" s="55"/>
      <c r="K56" s="198"/>
      <c r="M56" s="55"/>
      <c r="N56" s="198"/>
      <c r="P56" s="55"/>
      <c r="Q56" s="198"/>
      <c r="S56" s="55"/>
      <c r="T56" s="198"/>
      <c r="V56" s="55"/>
      <c r="W56" s="198"/>
      <c r="Y56" s="55"/>
      <c r="Z56" s="198"/>
      <c r="AB56" s="55"/>
      <c r="AC56" s="198"/>
      <c r="AE56" s="55"/>
      <c r="AF56" s="198"/>
      <c r="AH56" s="55"/>
      <c r="AI56" s="121"/>
      <c r="AK56" s="55"/>
      <c r="AL56" s="121"/>
      <c r="AN56" s="55"/>
      <c r="AO56" s="121"/>
      <c r="AQ56" s="55"/>
      <c r="AR56" s="121"/>
      <c r="AT56" s="55"/>
      <c r="AU56" s="121"/>
      <c r="AW56" s="55"/>
      <c r="AX56" s="65" t="str">
        <f t="shared" si="66"/>
        <v/>
      </c>
      <c r="AY56" s="14" t="str">
        <f t="shared" si="67"/>
        <v/>
      </c>
      <c r="AZ56" s="37">
        <f t="shared" si="68"/>
        <v>0</v>
      </c>
      <c r="BA56" s="14">
        <f t="shared" si="69"/>
        <v>0</v>
      </c>
      <c r="BB56" s="38">
        <f t="shared" si="70"/>
        <v>0</v>
      </c>
      <c r="BC56" s="14">
        <f t="shared" si="71"/>
        <v>0</v>
      </c>
      <c r="BD56" s="14">
        <f t="shared" si="72"/>
        <v>0</v>
      </c>
      <c r="BE56" s="14">
        <f t="shared" si="73"/>
        <v>0</v>
      </c>
      <c r="BF56" s="14">
        <f t="shared" si="74"/>
        <v>0</v>
      </c>
      <c r="BG56" s="39">
        <f t="shared" si="75"/>
        <v>0</v>
      </c>
      <c r="BH56" s="14">
        <f t="shared" si="76"/>
        <v>0</v>
      </c>
      <c r="BI56" s="14">
        <f t="shared" si="77"/>
        <v>0</v>
      </c>
      <c r="BJ56" s="14">
        <f t="shared" si="78"/>
        <v>0</v>
      </c>
      <c r="BK56" s="14">
        <f t="shared" si="79"/>
        <v>0</v>
      </c>
      <c r="BL56" s="14">
        <f t="shared" si="80"/>
        <v>0</v>
      </c>
      <c r="BM56" s="14">
        <f t="shared" si="81"/>
        <v>0</v>
      </c>
      <c r="BN56" s="13">
        <f t="shared" si="82"/>
        <v>0</v>
      </c>
      <c r="BP56" s="14">
        <f t="shared" si="83"/>
        <v>0</v>
      </c>
      <c r="BQ56" s="38">
        <f t="shared" si="84"/>
        <v>0</v>
      </c>
      <c r="BR56" s="96"/>
      <c r="CU56" s="173" t="str">
        <f t="shared" si="85"/>
        <v/>
      </c>
    </row>
    <row r="57" spans="2:129" ht="9.75" customHeight="1">
      <c r="B57" s="136"/>
      <c r="C57" s="56"/>
      <c r="D57" s="54"/>
      <c r="E57" s="198"/>
      <c r="G57" s="55"/>
      <c r="H57" s="198"/>
      <c r="J57" s="55"/>
      <c r="K57" s="198"/>
      <c r="M57" s="55"/>
      <c r="N57" s="198"/>
      <c r="P57" s="55"/>
      <c r="Q57" s="198"/>
      <c r="S57" s="55"/>
      <c r="T57" s="198"/>
      <c r="V57" s="55"/>
      <c r="W57" s="198"/>
      <c r="Y57" s="55"/>
      <c r="Z57" s="198"/>
      <c r="AB57" s="55"/>
      <c r="AC57" s="198"/>
      <c r="AE57" s="55"/>
      <c r="AF57" s="198"/>
      <c r="AH57" s="55"/>
      <c r="AI57" s="121"/>
      <c r="AK57" s="55"/>
      <c r="AL57" s="121"/>
      <c r="AN57" s="55"/>
      <c r="AO57" s="121"/>
      <c r="AQ57" s="55"/>
      <c r="AR57" s="121"/>
      <c r="AT57" s="55"/>
      <c r="AU57" s="121"/>
      <c r="AW57" s="55"/>
      <c r="AX57" s="65" t="str">
        <f t="shared" si="66"/>
        <v/>
      </c>
      <c r="AY57" s="14" t="str">
        <f t="shared" si="67"/>
        <v/>
      </c>
      <c r="AZ57" s="37">
        <f t="shared" si="68"/>
        <v>0</v>
      </c>
      <c r="BA57" s="14">
        <f t="shared" si="69"/>
        <v>0</v>
      </c>
      <c r="BB57" s="38">
        <f t="shared" si="70"/>
        <v>0</v>
      </c>
      <c r="BC57" s="14">
        <f t="shared" si="71"/>
        <v>0</v>
      </c>
      <c r="BD57" s="14">
        <f t="shared" si="72"/>
        <v>0</v>
      </c>
      <c r="BE57" s="14">
        <f t="shared" si="73"/>
        <v>0</v>
      </c>
      <c r="BF57" s="14">
        <f t="shared" si="74"/>
        <v>0</v>
      </c>
      <c r="BG57" s="39">
        <f t="shared" si="75"/>
        <v>0</v>
      </c>
      <c r="BH57" s="14">
        <f t="shared" si="76"/>
        <v>0</v>
      </c>
      <c r="BI57" s="14">
        <f t="shared" si="77"/>
        <v>0</v>
      </c>
      <c r="BJ57" s="14">
        <f t="shared" si="78"/>
        <v>0</v>
      </c>
      <c r="BK57" s="14">
        <f t="shared" si="79"/>
        <v>0</v>
      </c>
      <c r="BL57" s="14">
        <f t="shared" si="80"/>
        <v>0</v>
      </c>
      <c r="BM57" s="14">
        <f t="shared" si="81"/>
        <v>0</v>
      </c>
      <c r="BN57" s="13">
        <f t="shared" si="82"/>
        <v>0</v>
      </c>
      <c r="BP57" s="14">
        <f t="shared" si="83"/>
        <v>0</v>
      </c>
      <c r="BQ57" s="38">
        <f t="shared" si="84"/>
        <v>0</v>
      </c>
      <c r="BR57" s="96" t="str">
        <f>IF(C57="","",RIGHT(C57,1)*1)</f>
        <v/>
      </c>
      <c r="CU57" s="173" t="str">
        <f t="shared" si="85"/>
        <v/>
      </c>
    </row>
    <row r="58" spans="2:129" ht="9.75" customHeight="1">
      <c r="B58" s="135"/>
      <c r="C58" s="51"/>
      <c r="D58" s="51"/>
      <c r="E58" s="40"/>
      <c r="F58" s="34"/>
      <c r="G58" s="35"/>
      <c r="H58" s="40"/>
      <c r="I58" s="34"/>
      <c r="J58" s="35"/>
      <c r="K58" s="40"/>
      <c r="L58" s="34"/>
      <c r="M58" s="35"/>
      <c r="N58" s="40"/>
      <c r="O58" s="34"/>
      <c r="P58" s="35"/>
      <c r="Q58" s="40"/>
      <c r="R58" s="34"/>
      <c r="S58" s="35"/>
      <c r="T58" s="40"/>
      <c r="U58" s="34"/>
      <c r="V58" s="35"/>
      <c r="W58" s="40"/>
      <c r="X58" s="34"/>
      <c r="Y58" s="35"/>
      <c r="Z58" s="40"/>
      <c r="AA58" s="34"/>
      <c r="AB58" s="35"/>
      <c r="AC58" s="40"/>
      <c r="AD58" s="34"/>
      <c r="AE58" s="35"/>
      <c r="AF58" s="40"/>
      <c r="AG58" s="34"/>
      <c r="AH58" s="35"/>
      <c r="AI58" s="119"/>
      <c r="AJ58" s="34"/>
      <c r="AK58" s="35"/>
      <c r="AL58" s="119"/>
      <c r="AM58" s="34"/>
      <c r="AN58" s="35"/>
      <c r="AO58" s="119"/>
      <c r="AP58" s="34"/>
      <c r="AQ58" s="35"/>
      <c r="AR58" s="119"/>
      <c r="AS58" s="34"/>
      <c r="AT58" s="35"/>
      <c r="AU58" s="119"/>
      <c r="AV58" s="34"/>
      <c r="AW58" s="35"/>
      <c r="AX58" s="65" t="str">
        <f t="shared" si="66"/>
        <v/>
      </c>
      <c r="AY58" s="14" t="str">
        <f t="shared" si="67"/>
        <v/>
      </c>
      <c r="AZ58" s="37">
        <f t="shared" si="68"/>
        <v>0</v>
      </c>
      <c r="BA58" s="14">
        <f t="shared" si="69"/>
        <v>0</v>
      </c>
      <c r="BB58" s="38">
        <f t="shared" si="70"/>
        <v>0</v>
      </c>
      <c r="BC58" s="14">
        <f t="shared" si="71"/>
        <v>0</v>
      </c>
      <c r="BD58" s="14">
        <f t="shared" si="72"/>
        <v>0</v>
      </c>
      <c r="BE58" s="14">
        <f t="shared" si="73"/>
        <v>0</v>
      </c>
      <c r="BF58" s="14">
        <f t="shared" si="74"/>
        <v>0</v>
      </c>
      <c r="BG58" s="39">
        <f t="shared" si="75"/>
        <v>0</v>
      </c>
      <c r="BH58" s="14">
        <f t="shared" si="76"/>
        <v>0</v>
      </c>
      <c r="BI58" s="14">
        <f t="shared" si="77"/>
        <v>0</v>
      </c>
      <c r="BJ58" s="14">
        <f t="shared" si="78"/>
        <v>0</v>
      </c>
      <c r="BK58" s="14">
        <f t="shared" si="79"/>
        <v>0</v>
      </c>
      <c r="BL58" s="14">
        <f t="shared" si="80"/>
        <v>0</v>
      </c>
      <c r="BM58" s="14">
        <f t="shared" si="81"/>
        <v>0</v>
      </c>
      <c r="BN58" s="13">
        <f t="shared" si="82"/>
        <v>0</v>
      </c>
      <c r="BP58" s="14">
        <f t="shared" si="83"/>
        <v>0</v>
      </c>
      <c r="BQ58" s="38">
        <f t="shared" si="84"/>
        <v>0</v>
      </c>
      <c r="BR58" s="96" t="str">
        <f>IF(C58="","",RIGHT(C58,1)*1)</f>
        <v/>
      </c>
      <c r="CU58" s="173" t="str">
        <f t="shared" si="85"/>
        <v/>
      </c>
    </row>
    <row r="59" spans="2:129" ht="9.75" customHeight="1">
      <c r="B59" s="136"/>
      <c r="C59" s="52"/>
      <c r="D59" s="52"/>
      <c r="E59" s="197"/>
      <c r="F59" s="42"/>
      <c r="G59" s="43"/>
      <c r="H59" s="197"/>
      <c r="I59" s="42"/>
      <c r="J59" s="43"/>
      <c r="K59" s="197"/>
      <c r="L59" s="42"/>
      <c r="M59" s="43"/>
      <c r="N59" s="197"/>
      <c r="O59" s="42"/>
      <c r="P59" s="43"/>
      <c r="Q59" s="197"/>
      <c r="R59" s="42"/>
      <c r="S59" s="43"/>
      <c r="T59" s="197"/>
      <c r="U59" s="42"/>
      <c r="V59" s="43"/>
      <c r="W59" s="197"/>
      <c r="X59" s="42"/>
      <c r="Y59" s="43"/>
      <c r="Z59" s="197"/>
      <c r="AA59" s="42"/>
      <c r="AB59" s="43"/>
      <c r="AC59" s="197"/>
      <c r="AD59" s="42"/>
      <c r="AE59" s="43"/>
      <c r="AF59" s="197"/>
      <c r="AG59" s="42"/>
      <c r="AH59" s="43"/>
      <c r="AI59" s="120"/>
      <c r="AJ59" s="42"/>
      <c r="AK59" s="43"/>
      <c r="AL59" s="120"/>
      <c r="AM59" s="42"/>
      <c r="AN59" s="43"/>
      <c r="AO59" s="120"/>
      <c r="AP59" s="42"/>
      <c r="AQ59" s="43"/>
      <c r="AR59" s="120"/>
      <c r="AS59" s="42"/>
      <c r="AT59" s="43"/>
      <c r="AU59" s="120"/>
      <c r="AV59" s="42"/>
      <c r="AW59" s="43"/>
      <c r="AX59" s="65" t="str">
        <f t="shared" si="66"/>
        <v/>
      </c>
      <c r="AY59" s="14" t="str">
        <f t="shared" si="67"/>
        <v/>
      </c>
      <c r="AZ59" s="37">
        <f t="shared" si="68"/>
        <v>0</v>
      </c>
      <c r="BA59" s="14">
        <f t="shared" si="69"/>
        <v>0</v>
      </c>
      <c r="BB59" s="38">
        <f t="shared" si="70"/>
        <v>0</v>
      </c>
      <c r="BC59" s="14">
        <f t="shared" si="71"/>
        <v>0</v>
      </c>
      <c r="BD59" s="14">
        <f t="shared" si="72"/>
        <v>0</v>
      </c>
      <c r="BE59" s="14">
        <f t="shared" si="73"/>
        <v>0</v>
      </c>
      <c r="BF59" s="14">
        <f t="shared" si="74"/>
        <v>0</v>
      </c>
      <c r="BG59" s="39">
        <f t="shared" si="75"/>
        <v>0</v>
      </c>
      <c r="BH59" s="14">
        <f t="shared" si="76"/>
        <v>0</v>
      </c>
      <c r="BI59" s="14">
        <f t="shared" si="77"/>
        <v>0</v>
      </c>
      <c r="BJ59" s="14">
        <f t="shared" si="78"/>
        <v>0</v>
      </c>
      <c r="BK59" s="14">
        <f t="shared" si="79"/>
        <v>0</v>
      </c>
      <c r="BL59" s="14">
        <f t="shared" si="80"/>
        <v>0</v>
      </c>
      <c r="BM59" s="14">
        <f t="shared" si="81"/>
        <v>0</v>
      </c>
      <c r="BN59" s="13">
        <f t="shared" si="82"/>
        <v>0</v>
      </c>
      <c r="BP59" s="14">
        <f t="shared" si="83"/>
        <v>0</v>
      </c>
      <c r="BQ59" s="38">
        <f t="shared" si="84"/>
        <v>0</v>
      </c>
      <c r="BR59" s="96" t="str">
        <f>IF(C59="","",RIGHT(C59,1)*1)</f>
        <v/>
      </c>
      <c r="CU59" s="173" t="str">
        <f t="shared" si="85"/>
        <v/>
      </c>
    </row>
    <row r="60" spans="2:129" ht="10.5" customHeight="1">
      <c r="E60" s="65">
        <f>IF(E33=1,COUNTA(E34:E51,E54:E59))+IF(H33=1,COUNTA(H34:H51,H54:H59)+IF(K33=1,COUNTA(K34:K51,K54:K59),0))</f>
        <v>0</v>
      </c>
      <c r="F60" s="65">
        <f>E31</f>
        <v>0</v>
      </c>
      <c r="G60" s="65">
        <f>IF(E60=0,0,((E60-F60)-3))</f>
        <v>0</v>
      </c>
      <c r="H60" s="65">
        <f>IF(H33=2,COUNTA(H34:H51,H54:H59))+IF(K33=2,COUNTA(K34:K51,K54:K59)+IF(N33=2,COUNTA(N34:N51,N54:N59),0))</f>
        <v>0</v>
      </c>
      <c r="I60" s="65">
        <f>H31</f>
        <v>0</v>
      </c>
      <c r="J60" s="65">
        <f>IF(H60=0,0,((H60-I60)-3))</f>
        <v>0</v>
      </c>
      <c r="K60" s="65">
        <f>IF(K33=3,COUNTA(K34:K51,K54:K59))+IF(N33=3,COUNTA(N34:N51,N54:N59)+IF(Q33=3,COUNTA(Q34:Q51,Q54:Q59),0))</f>
        <v>0</v>
      </c>
      <c r="L60" s="65">
        <f>K31</f>
        <v>0</v>
      </c>
      <c r="M60" s="65">
        <f>IF(K60=0,0,((K60-L60)-3))</f>
        <v>0</v>
      </c>
      <c r="N60" s="65">
        <f>IF(N33=4,COUNTA(N34:N51,N54:N59))+IF(Q33=4,COUNTA(Q34:Q51,Q54:Q59)+IF(T33=4,COUNTA(T34:T51,T54:T59),0))</f>
        <v>0</v>
      </c>
      <c r="O60" s="65">
        <f>N31</f>
        <v>0</v>
      </c>
      <c r="P60" s="65">
        <f>IF(N60=0,0,((N60-O60)-3))</f>
        <v>0</v>
      </c>
      <c r="Q60" s="65">
        <f>IF(Q33=5,COUNTA(Q34:Q51,Q54:Q59))+IF(T33=5,COUNTA(T34:T51,T54:T59)+IF(W33=5,COUNTA(W34:W51,W54:W59),0))</f>
        <v>0</v>
      </c>
      <c r="R60" s="65">
        <f>Q31</f>
        <v>0</v>
      </c>
      <c r="S60" s="65">
        <f>IF(Q60=0,0,((Q60-R60)-3))</f>
        <v>0</v>
      </c>
      <c r="T60" s="65">
        <f>IF(T33=6,COUNTA(T34:T51,T54:T59))+IF(W33=6,COUNTA(W34:W51,W54:W59)+IF(Z33=6,COUNTA(Z34:Z51,Z54:Z59),0))</f>
        <v>0</v>
      </c>
      <c r="U60" s="65">
        <f>T31</f>
        <v>0</v>
      </c>
      <c r="V60" s="65">
        <f>IF(T60=0,0,((T60-U60)-3))</f>
        <v>0</v>
      </c>
      <c r="W60" s="65">
        <f>IF(W33=7,COUNTA(W34:W51,W54:W59))+IF(Z33=7,COUNTA(Z34:Z51,Z54:Z59)+IF(AC33=7,COUNTA(AC34:AC51,AC54:AC59),0))</f>
        <v>0</v>
      </c>
      <c r="X60" s="65">
        <f>W31</f>
        <v>0</v>
      </c>
      <c r="Y60" s="65">
        <f>IF(W60=0,0,((W60-X60)-3))</f>
        <v>0</v>
      </c>
      <c r="Z60" s="65">
        <f>IF(Z33=8,COUNTA(Z34:Z51,Z54:Z59))+IF(AC33=8,COUNTA(AC34:AC51,AC54:AC59)+IF(AF33=8,COUNTA(AF34:AF51,AF54:AF59),0))</f>
        <v>0</v>
      </c>
      <c r="AA60" s="65">
        <f>Z31</f>
        <v>0</v>
      </c>
      <c r="AB60" s="65">
        <f>IF(Z60=0,0,((Z60-AA60)-3))</f>
        <v>0</v>
      </c>
      <c r="AC60" s="65">
        <f>IF(AC33=9,COUNTA(AC34:AC51,AC54:AC59))+IF(AF33=9,COUNTA(AF34:AF51,AF54:AF59)+IF(AI33=9,COUNTA(AI34:AI51,AI54:AI59),0))</f>
        <v>0</v>
      </c>
      <c r="AD60" s="65">
        <f>AC31</f>
        <v>0</v>
      </c>
      <c r="AE60" s="65">
        <f>IF(AC60=0,0,((AC60-AD60)-3))</f>
        <v>0</v>
      </c>
      <c r="AF60" s="65">
        <f>IF(AF33=10,COUNTA(AF34:AF51,AF54:AF59))+IF(AI33=10,COUNTA(AI34:AI51,AI54:AI59)+IF(AL33=10,COUNTA(AL34:AL51,AL54:AL59),0))</f>
        <v>0</v>
      </c>
      <c r="AG60" s="65">
        <f>AF31</f>
        <v>0</v>
      </c>
      <c r="AH60" s="65">
        <f>IF(AF60=0,0,((AF60-AG60)-3))</f>
        <v>0</v>
      </c>
      <c r="AI60" s="65">
        <f>IF(AI33=11,COUNTA(AI34:AI51,AI54:AI59))+IF(AL33=11,COUNTA(AL34:AL51,AL54:AL59)+IF(AO33=11,COUNTA(AO34:AO51,AO54:AO59),0))</f>
        <v>0</v>
      </c>
      <c r="AJ60" s="65">
        <f>AI31</f>
        <v>0</v>
      </c>
      <c r="AK60" s="65">
        <f>IF(AI60=0,0,((AI60-AJ60)-3))</f>
        <v>0</v>
      </c>
      <c r="AL60" s="65">
        <f>IF(AL33=12,COUNTA(AL34:AL51,AL54:AL59))+IF(AO33=12,COUNTA(AO34:AO51,AO54:AO59)+IF(AR33=12,COUNTA(AR34:AR51,AR54:AR59),0))</f>
        <v>0</v>
      </c>
      <c r="AM60" s="65">
        <f>AL31</f>
        <v>0</v>
      </c>
      <c r="AN60" s="65">
        <f>IF(AL60=0,0,((AL60-AM60)-3))</f>
        <v>0</v>
      </c>
      <c r="AO60" s="65">
        <f>IF(AO33=13,COUNTA(AO34:AO51,AO54:AO59))+IF(AR33=13,COUNTA(AR34:AR51,AR54:AR59)+IF(AU33=13,COUNTA(AU34:AU51,AU54:AU59),0))</f>
        <v>0</v>
      </c>
      <c r="AP60" s="65">
        <f>AO31</f>
        <v>0</v>
      </c>
      <c r="AQ60" s="65">
        <f>IF(AO60=0,0,((AO60-AP60)-3))</f>
        <v>0</v>
      </c>
      <c r="AR60" s="65">
        <f>IF(AR33=14,COUNTA(AR34:AR51,AR54:AR59))+IF(AU33=14,COUNTA(AU34:AU51,AU54:AU59),0)</f>
        <v>0</v>
      </c>
      <c r="AS60" s="65">
        <f>AR31</f>
        <v>0</v>
      </c>
      <c r="AT60" s="65">
        <f>IF(AR60=0,0,((AR60-AS60)-3))</f>
        <v>0</v>
      </c>
      <c r="AU60" s="65">
        <f>IF(AU33=15,COUNTA(AU34:AU51,AU54:AU59))</f>
        <v>0</v>
      </c>
      <c r="AV60" s="65">
        <f>AU31</f>
        <v>0</v>
      </c>
      <c r="AW60" s="65">
        <f>IF(AU60=0,0,((AU60-AV60)-3))</f>
        <v>0</v>
      </c>
      <c r="AY60" s="26"/>
      <c r="BR60" s="96"/>
      <c r="CU60" s="174"/>
    </row>
    <row r="61" spans="2:129" ht="10.5" customHeight="1">
      <c r="BR61" s="96"/>
      <c r="CU61" s="174"/>
    </row>
    <row r="62" spans="2:129" ht="10.5" customHeight="1">
      <c r="CN62" s="18"/>
      <c r="CO62" s="18"/>
      <c r="CP62" s="18"/>
      <c r="CU62" s="175" t="str">
        <f>SUBSTITUTE(TRIM(CONCATENATE(CU34," ",CU35," ",CU36," ",CU37," ",CU38," ",CU39," ",CU40," ",CU41," ",CU42," ",CU43," ",CU44," ",CU45," ",CU46," ",CU47," ",CU48," ",CU49," ",CU50," ",CU51," ",CU54," ",CU55," ",CU56," ",CU57," ",CU58," ",CU59))," ",",")</f>
        <v/>
      </c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32"/>
    </row>
    <row r="63" spans="2:129" ht="10.5" customHeight="1">
      <c r="C63" s="15"/>
      <c r="K63" s="15"/>
      <c r="L63" s="15"/>
      <c r="M63" s="15"/>
      <c r="N63" s="15"/>
      <c r="O63" s="15"/>
      <c r="P63" s="15"/>
      <c r="CN63" s="26"/>
      <c r="DY63" s="26"/>
    </row>
    <row r="64" spans="2:129" ht="10.5" customHeight="1">
      <c r="C64" s="15"/>
      <c r="K64" s="15"/>
      <c r="L64" s="15"/>
      <c r="M64" s="15"/>
      <c r="N64" s="15"/>
      <c r="O64" s="15"/>
      <c r="P64" s="15"/>
      <c r="BG64" s="4"/>
      <c r="BO64" s="4"/>
      <c r="BP64" s="4"/>
      <c r="BQ64" s="4"/>
      <c r="CN64" s="26"/>
      <c r="DY64" s="26"/>
    </row>
    <row r="65" spans="3:129" ht="10.5" customHeight="1">
      <c r="C65" s="15"/>
      <c r="K65" s="15"/>
      <c r="L65" s="15"/>
      <c r="M65" s="15"/>
      <c r="N65" s="15"/>
      <c r="O65" s="15"/>
      <c r="P65" s="15"/>
      <c r="CN65" s="26"/>
      <c r="DY65" s="26"/>
    </row>
    <row r="66" spans="3:129" ht="10.5" customHeight="1">
      <c r="C66" s="15"/>
      <c r="D66" s="15"/>
      <c r="BR66" s="4"/>
      <c r="CN66" s="26"/>
      <c r="DY66" s="26"/>
    </row>
    <row r="67" spans="3:129" ht="10.5" customHeight="1">
      <c r="C67" s="15"/>
      <c r="D67" s="15"/>
      <c r="BR67" s="4"/>
      <c r="CN67" s="26"/>
      <c r="DY67" s="26"/>
    </row>
    <row r="68" spans="3:129" ht="10.5" customHeight="1">
      <c r="BR68" s="4"/>
      <c r="CN68" s="26"/>
      <c r="DY68" s="26"/>
    </row>
    <row r="69" spans="3:129" ht="10.5" customHeight="1">
      <c r="BR69" s="4"/>
      <c r="CN69" s="26"/>
      <c r="DY69" s="26"/>
    </row>
    <row r="70" spans="3:129" ht="10.5" customHeight="1">
      <c r="BR70" s="4"/>
      <c r="CN70" s="26"/>
      <c r="DY70" s="26"/>
    </row>
    <row r="71" spans="3:129" ht="10.5" customHeight="1">
      <c r="BR71" s="4"/>
      <c r="CN71" s="26"/>
      <c r="DY71" s="26"/>
    </row>
    <row r="72" spans="3:129" ht="10.5" customHeight="1">
      <c r="BR72" s="4"/>
      <c r="CN72" s="26"/>
      <c r="DY72" s="26"/>
    </row>
    <row r="73" spans="3:129" ht="10.5" customHeight="1">
      <c r="BR73" s="4"/>
      <c r="CN73" s="26"/>
      <c r="DY73" s="26"/>
    </row>
    <row r="74" spans="3:129" ht="10.5" customHeight="1">
      <c r="BR74" s="4"/>
      <c r="CN74" s="26"/>
      <c r="DY74" s="26"/>
    </row>
    <row r="75" spans="3:129" ht="10.5" customHeight="1">
      <c r="BR75" s="4"/>
      <c r="CN75" s="26"/>
      <c r="DY75" s="26"/>
    </row>
    <row r="76" spans="3:129" ht="10.5" customHeight="1">
      <c r="BR76" s="4"/>
      <c r="CN76" s="26"/>
      <c r="DY76" s="26"/>
    </row>
    <row r="77" spans="3:129" ht="10.5" customHeight="1">
      <c r="BR77" s="4"/>
      <c r="CN77" s="26"/>
      <c r="DY77" s="26"/>
    </row>
    <row r="78" spans="3:129" ht="10.5" customHeight="1">
      <c r="BR78" s="4"/>
      <c r="CN78" s="26"/>
      <c r="DY78" s="26"/>
    </row>
    <row r="79" spans="3:129" ht="10.5" customHeight="1">
      <c r="BR79" s="4"/>
      <c r="CN79" s="26"/>
      <c r="DY79" s="26"/>
    </row>
    <row r="80" spans="3:129" ht="10.5" customHeight="1">
      <c r="BR80" s="4"/>
      <c r="CN80" s="26"/>
      <c r="DY80" s="26"/>
    </row>
    <row r="81" spans="70:129" ht="10.5" customHeight="1">
      <c r="BR81" s="4"/>
      <c r="CN81" s="26"/>
      <c r="DY81" s="26"/>
    </row>
    <row r="82" spans="70:129" ht="10.5" customHeight="1">
      <c r="BR82" s="4"/>
      <c r="CN82" s="26"/>
      <c r="DY82" s="26"/>
    </row>
    <row r="83" spans="70:129" ht="10.5" customHeight="1">
      <c r="BR83" s="4"/>
      <c r="CN83" s="26"/>
      <c r="DY83" s="26"/>
    </row>
    <row r="84" spans="70:129" ht="10.5" customHeight="1">
      <c r="BR84" s="4"/>
      <c r="CN84" s="26"/>
      <c r="DY84" s="26"/>
    </row>
    <row r="85" spans="70:129" ht="10.5" customHeight="1">
      <c r="BR85" s="4"/>
      <c r="CN85" s="26"/>
      <c r="DY85" s="26"/>
    </row>
    <row r="86" spans="70:129" ht="10.5" customHeight="1">
      <c r="BR86" s="4"/>
      <c r="CN86" s="26"/>
      <c r="DY86" s="26"/>
    </row>
    <row r="87" spans="70:129" ht="10.5" customHeight="1">
      <c r="BR87" s="4"/>
      <c r="CN87" s="26"/>
      <c r="DY87" s="26"/>
    </row>
    <row r="88" spans="70:129" ht="10.5" customHeight="1">
      <c r="BR88" s="4"/>
      <c r="CN88" s="26"/>
      <c r="DY88" s="26"/>
    </row>
    <row r="89" spans="70:129" ht="10.5" customHeight="1">
      <c r="BR89" s="4"/>
      <c r="CN89" s="26"/>
      <c r="DY89" s="26"/>
    </row>
    <row r="90" spans="70:129" ht="10.5" customHeight="1">
      <c r="BR90" s="4"/>
      <c r="CN90" s="26"/>
      <c r="DY90" s="26"/>
    </row>
    <row r="91" spans="70:129" ht="10.5" customHeight="1">
      <c r="CN91" s="26"/>
      <c r="DY91" s="26"/>
    </row>
    <row r="92" spans="70:129" ht="10.5" customHeight="1">
      <c r="CN92" s="26"/>
      <c r="DY92" s="26"/>
    </row>
  </sheetData>
  <mergeCells count="86">
    <mergeCell ref="AR33:AT33"/>
    <mergeCell ref="AU33:AW33"/>
    <mergeCell ref="AO31:AQ31"/>
    <mergeCell ref="BC30:BD30"/>
    <mergeCell ref="BC31:BD31"/>
    <mergeCell ref="AO33:AQ33"/>
    <mergeCell ref="AY29:AZ29"/>
    <mergeCell ref="AY30:AZ30"/>
    <mergeCell ref="AY31:AZ31"/>
    <mergeCell ref="BA29:BB29"/>
    <mergeCell ref="BA30:BB30"/>
    <mergeCell ref="BA31:BB31"/>
    <mergeCell ref="W30:Y30"/>
    <mergeCell ref="Z30:AB30"/>
    <mergeCell ref="AI30:AK30"/>
    <mergeCell ref="AO30:AQ30"/>
    <mergeCell ref="E33:G33"/>
    <mergeCell ref="H33:J33"/>
    <mergeCell ref="K33:M33"/>
    <mergeCell ref="N33:P33"/>
    <mergeCell ref="E31:G31"/>
    <mergeCell ref="H31:J31"/>
    <mergeCell ref="K31:M31"/>
    <mergeCell ref="N31:P31"/>
    <mergeCell ref="Q33:S33"/>
    <mergeCell ref="T33:V33"/>
    <mergeCell ref="W33:Y33"/>
    <mergeCell ref="Z33:AB33"/>
    <mergeCell ref="AI33:AK33"/>
    <mergeCell ref="AL33:AN33"/>
    <mergeCell ref="AC33:AE33"/>
    <mergeCell ref="AF33:AH33"/>
    <mergeCell ref="Q31:S31"/>
    <mergeCell ref="T31:V31"/>
    <mergeCell ref="AI31:AK31"/>
    <mergeCell ref="AL31:AN31"/>
    <mergeCell ref="W31:Y31"/>
    <mergeCell ref="Z31:AB31"/>
    <mergeCell ref="AC31:AE31"/>
    <mergeCell ref="AF31:AH31"/>
    <mergeCell ref="E30:G30"/>
    <mergeCell ref="H30:J30"/>
    <mergeCell ref="K30:M30"/>
    <mergeCell ref="N30:P30"/>
    <mergeCell ref="AU29:AW29"/>
    <mergeCell ref="AC29:AE29"/>
    <mergeCell ref="AF29:AH29"/>
    <mergeCell ref="AI29:AK29"/>
    <mergeCell ref="AL29:AN29"/>
    <mergeCell ref="Q30:S30"/>
    <mergeCell ref="T30:V30"/>
    <mergeCell ref="AC30:AE30"/>
    <mergeCell ref="E29:G29"/>
    <mergeCell ref="AR30:AT30"/>
    <mergeCell ref="AL30:AN30"/>
    <mergeCell ref="AF30:AH30"/>
    <mergeCell ref="H29:J29"/>
    <mergeCell ref="K29:M29"/>
    <mergeCell ref="N29:P29"/>
    <mergeCell ref="W29:Y29"/>
    <mergeCell ref="Z29:AB29"/>
    <mergeCell ref="Q29:S29"/>
    <mergeCell ref="T29:V29"/>
    <mergeCell ref="E1:G1"/>
    <mergeCell ref="H1:J1"/>
    <mergeCell ref="K1:M1"/>
    <mergeCell ref="N1:P1"/>
    <mergeCell ref="W1:Y1"/>
    <mergeCell ref="Q1:S1"/>
    <mergeCell ref="T1:V1"/>
    <mergeCell ref="BJ30:BK31"/>
    <mergeCell ref="BL30:BM31"/>
    <mergeCell ref="AC1:AE1"/>
    <mergeCell ref="AF1:AH1"/>
    <mergeCell ref="Z1:AB1"/>
    <mergeCell ref="AU1:AW1"/>
    <mergeCell ref="AI1:AK1"/>
    <mergeCell ref="AL1:AN1"/>
    <mergeCell ref="AO1:AQ1"/>
    <mergeCell ref="AR1:AT1"/>
    <mergeCell ref="AU30:AW30"/>
    <mergeCell ref="AO29:AQ29"/>
    <mergeCell ref="AR29:AT29"/>
    <mergeCell ref="AR31:AT31"/>
    <mergeCell ref="AU31:AW31"/>
    <mergeCell ref="BC29:BD29"/>
  </mergeCells>
  <phoneticPr fontId="6" type="noConversion"/>
  <conditionalFormatting sqref="E2:E27 H2:H27 K2:K27 N2:N27 Q2:Q27 T2:T27 W2:W27 Z2:Z27 AC2:AC27 AF2:AF27 AI2:AI27 AL2:AL27 AO2:AO27 AR2:AR27 AU2:AU27">
    <cfRule type="cellIs" dxfId="237" priority="130" operator="equal">
      <formula>"HR"</formula>
    </cfRule>
  </conditionalFormatting>
  <conditionalFormatting sqref="E2:E27">
    <cfRule type="containsText" dxfId="236" priority="89" operator="containsText" text="b">
      <formula>NOT(ISERROR(SEARCH("b",E2)))</formula>
    </cfRule>
  </conditionalFormatting>
  <conditionalFormatting sqref="E34:E59 H34:H59 K34:K59 N34:N59 Q34:Q59 T34:T59 W34:W59 Z34:Z59 AC34:AC59 AF34:AF59 AI34:AI59 AL34:AL59 AO34:AO59 AR34:AR59 AU34:AU59">
    <cfRule type="cellIs" dxfId="235" priority="74" operator="equal">
      <formula>"HR"</formula>
    </cfRule>
  </conditionalFormatting>
  <conditionalFormatting sqref="E34:E59">
    <cfRule type="containsText" dxfId="234" priority="73" operator="containsText" text="b">
      <formula>NOT(ISERROR(SEARCH("b",E34)))</formula>
    </cfRule>
  </conditionalFormatting>
  <conditionalFormatting sqref="E30:G30">
    <cfRule type="expression" dxfId="233" priority="116">
      <formula>$E$28=0</formula>
    </cfRule>
  </conditionalFormatting>
  <conditionalFormatting sqref="E31:G31">
    <cfRule type="expression" dxfId="232" priority="109">
      <formula>$E$60=0</formula>
    </cfRule>
  </conditionalFormatting>
  <conditionalFormatting sqref="E30:AE31">
    <cfRule type="cellIs" dxfId="231" priority="131" stopIfTrue="1" operator="greaterThan">
      <formula>0</formula>
    </cfRule>
  </conditionalFormatting>
  <conditionalFormatting sqref="H2:H27">
    <cfRule type="containsText" dxfId="230" priority="39" operator="containsText" text="b">
      <formula>NOT(ISERROR(SEARCH("b",H2)))</formula>
    </cfRule>
  </conditionalFormatting>
  <conditionalFormatting sqref="H34:H59">
    <cfRule type="containsText" dxfId="229" priority="25" operator="containsText" text="b">
      <formula>NOT(ISERROR(SEARCH("b",H34)))</formula>
    </cfRule>
  </conditionalFormatting>
  <conditionalFormatting sqref="H30:J30">
    <cfRule type="expression" dxfId="228" priority="129">
      <formula>$H$28=0</formula>
    </cfRule>
  </conditionalFormatting>
  <conditionalFormatting sqref="H31:J31">
    <cfRule type="expression" dxfId="227" priority="108">
      <formula>$H$60=0</formula>
    </cfRule>
  </conditionalFormatting>
  <conditionalFormatting sqref="K2:K27">
    <cfRule type="containsText" dxfId="226" priority="38" operator="containsText" text="b">
      <formula>NOT(ISERROR(SEARCH("b",K2)))</formula>
    </cfRule>
  </conditionalFormatting>
  <conditionalFormatting sqref="K34:K59">
    <cfRule type="containsText" dxfId="225" priority="24" operator="containsText" text="b">
      <formula>NOT(ISERROR(SEARCH("b",K34)))</formula>
    </cfRule>
  </conditionalFormatting>
  <conditionalFormatting sqref="K30:M30">
    <cfRule type="expression" dxfId="224" priority="128">
      <formula>$K$28=0</formula>
    </cfRule>
  </conditionalFormatting>
  <conditionalFormatting sqref="K31:M31">
    <cfRule type="expression" dxfId="223" priority="107">
      <formula>$K$60=0</formula>
    </cfRule>
  </conditionalFormatting>
  <conditionalFormatting sqref="N2:N27">
    <cfRule type="containsText" dxfId="222" priority="37" operator="containsText" text="b">
      <formula>NOT(ISERROR(SEARCH("b",N2)))</formula>
    </cfRule>
  </conditionalFormatting>
  <conditionalFormatting sqref="N34:N59">
    <cfRule type="containsText" dxfId="221" priority="23" operator="containsText" text="b">
      <formula>NOT(ISERROR(SEARCH("b",N34)))</formula>
    </cfRule>
  </conditionalFormatting>
  <conditionalFormatting sqref="N30:P30">
    <cfRule type="expression" dxfId="220" priority="127">
      <formula>$N$28=0</formula>
    </cfRule>
  </conditionalFormatting>
  <conditionalFormatting sqref="N31:P31">
    <cfRule type="expression" dxfId="219" priority="106">
      <formula>$N$60=0</formula>
    </cfRule>
  </conditionalFormatting>
  <conditionalFormatting sqref="Q2:Q27">
    <cfRule type="containsText" dxfId="218" priority="36" operator="containsText" text="b">
      <formula>NOT(ISERROR(SEARCH("b",Q2)))</formula>
    </cfRule>
  </conditionalFormatting>
  <conditionalFormatting sqref="Q34:Q59">
    <cfRule type="containsText" dxfId="217" priority="22" operator="containsText" text="b">
      <formula>NOT(ISERROR(SEARCH("b",Q34)))</formula>
    </cfRule>
  </conditionalFormatting>
  <conditionalFormatting sqref="Q30:S30">
    <cfRule type="expression" dxfId="216" priority="126">
      <formula>$Q$28=0</formula>
    </cfRule>
  </conditionalFormatting>
  <conditionalFormatting sqref="Q31:S31">
    <cfRule type="expression" dxfId="215" priority="105">
      <formula>$Q$60=0</formula>
    </cfRule>
  </conditionalFormatting>
  <conditionalFormatting sqref="T2:T27">
    <cfRule type="containsText" dxfId="214" priority="35" operator="containsText" text="b">
      <formula>NOT(ISERROR(SEARCH("b",T2)))</formula>
    </cfRule>
  </conditionalFormatting>
  <conditionalFormatting sqref="T34:T59">
    <cfRule type="containsText" dxfId="213" priority="21" operator="containsText" text="b">
      <formula>NOT(ISERROR(SEARCH("b",T34)))</formula>
    </cfRule>
  </conditionalFormatting>
  <conditionalFormatting sqref="T30:V30">
    <cfRule type="expression" dxfId="212" priority="125">
      <formula>$T$28=0</formula>
    </cfRule>
  </conditionalFormatting>
  <conditionalFormatting sqref="T31:V31">
    <cfRule type="expression" dxfId="211" priority="104">
      <formula>$T$60=0</formula>
    </cfRule>
  </conditionalFormatting>
  <conditionalFormatting sqref="W2:W27">
    <cfRule type="containsText" dxfId="210" priority="34" operator="containsText" text="b">
      <formula>NOT(ISERROR(SEARCH("b",W2)))</formula>
    </cfRule>
  </conditionalFormatting>
  <conditionalFormatting sqref="W34:W59">
    <cfRule type="containsText" dxfId="209" priority="20" operator="containsText" text="b">
      <formula>NOT(ISERROR(SEARCH("b",W34)))</formula>
    </cfRule>
  </conditionalFormatting>
  <conditionalFormatting sqref="W30:Y30">
    <cfRule type="expression" dxfId="208" priority="124">
      <formula>$W$28=0</formula>
    </cfRule>
  </conditionalFormatting>
  <conditionalFormatting sqref="W31:Y31">
    <cfRule type="expression" dxfId="207" priority="103">
      <formula>$W$60=0</formula>
    </cfRule>
  </conditionalFormatting>
  <conditionalFormatting sqref="Z2:Z27">
    <cfRule type="containsText" dxfId="206" priority="33" operator="containsText" text="b">
      <formula>NOT(ISERROR(SEARCH("b",Z2)))</formula>
    </cfRule>
  </conditionalFormatting>
  <conditionalFormatting sqref="Z34:Z59">
    <cfRule type="containsText" dxfId="205" priority="19" operator="containsText" text="b">
      <formula>NOT(ISERROR(SEARCH("b",Z34)))</formula>
    </cfRule>
  </conditionalFormatting>
  <conditionalFormatting sqref="Z30:AB30">
    <cfRule type="expression" dxfId="204" priority="134">
      <formula>$Z$28=0</formula>
    </cfRule>
  </conditionalFormatting>
  <conditionalFormatting sqref="Z31:AB31">
    <cfRule type="expression" dxfId="203" priority="135">
      <formula>$Z$60=0</formula>
    </cfRule>
  </conditionalFormatting>
  <conditionalFormatting sqref="AC2:AC27">
    <cfRule type="containsText" dxfId="202" priority="32" operator="containsText" text="b">
      <formula>NOT(ISERROR(SEARCH("b",AC2)))</formula>
    </cfRule>
  </conditionalFormatting>
  <conditionalFormatting sqref="AC34:AC59">
    <cfRule type="containsText" dxfId="201" priority="18" operator="containsText" text="b">
      <formula>NOT(ISERROR(SEARCH("b",AC34)))</formula>
    </cfRule>
  </conditionalFormatting>
  <conditionalFormatting sqref="AC30:AE30">
    <cfRule type="expression" dxfId="200" priority="123">
      <formula>$AC$28=0</formula>
    </cfRule>
  </conditionalFormatting>
  <conditionalFormatting sqref="AC31:AE31">
    <cfRule type="expression" dxfId="199" priority="102">
      <formula>$AC$60=0</formula>
    </cfRule>
  </conditionalFormatting>
  <conditionalFormatting sqref="AF2:AF27">
    <cfRule type="containsText" dxfId="198" priority="31" operator="containsText" text="b">
      <formula>NOT(ISERROR(SEARCH("b",AF2)))</formula>
    </cfRule>
  </conditionalFormatting>
  <conditionalFormatting sqref="AF34:AF59">
    <cfRule type="containsText" dxfId="197" priority="17" operator="containsText" text="b">
      <formula>NOT(ISERROR(SEARCH("b",AF34)))</formula>
    </cfRule>
  </conditionalFormatting>
  <conditionalFormatting sqref="AF30:AH30">
    <cfRule type="expression" dxfId="196" priority="122">
      <formula>$AF$28=0</formula>
    </cfRule>
  </conditionalFormatting>
  <conditionalFormatting sqref="AF31:AH31">
    <cfRule type="cellIs" dxfId="195" priority="101" operator="greaterThan">
      <formula>0</formula>
    </cfRule>
    <cfRule type="expression" dxfId="194" priority="100">
      <formula>$AF$60=0</formula>
    </cfRule>
  </conditionalFormatting>
  <conditionalFormatting sqref="AF30:AW30">
    <cfRule type="cellIs" dxfId="193" priority="110" operator="greaterThan">
      <formula>0</formula>
    </cfRule>
  </conditionalFormatting>
  <conditionalFormatting sqref="AI2:AI27">
    <cfRule type="containsText" dxfId="192" priority="30" operator="containsText" text="b">
      <formula>NOT(ISERROR(SEARCH("b",AI2)))</formula>
    </cfRule>
  </conditionalFormatting>
  <conditionalFormatting sqref="AI34:AI59">
    <cfRule type="containsText" dxfId="191" priority="16" operator="containsText" text="b">
      <formula>NOT(ISERROR(SEARCH("b",AI34)))</formula>
    </cfRule>
  </conditionalFormatting>
  <conditionalFormatting sqref="AI30:AK30">
    <cfRule type="expression" dxfId="190" priority="121">
      <formula>$AI$28=0</formula>
    </cfRule>
  </conditionalFormatting>
  <conditionalFormatting sqref="AI31:AK31">
    <cfRule type="cellIs" dxfId="189" priority="99" operator="greaterThan">
      <formula>0</formula>
    </cfRule>
    <cfRule type="expression" dxfId="188" priority="98">
      <formula>$AI$60=0</formula>
    </cfRule>
  </conditionalFormatting>
  <conditionalFormatting sqref="AL2:AL27">
    <cfRule type="containsText" dxfId="187" priority="29" operator="containsText" text="b">
      <formula>NOT(ISERROR(SEARCH("b",AL2)))</formula>
    </cfRule>
  </conditionalFormatting>
  <conditionalFormatting sqref="AL34:AL59">
    <cfRule type="containsText" dxfId="186" priority="15" operator="containsText" text="b">
      <formula>NOT(ISERROR(SEARCH("b",AL34)))</formula>
    </cfRule>
  </conditionalFormatting>
  <conditionalFormatting sqref="AL30:AN30">
    <cfRule type="expression" dxfId="185" priority="120">
      <formula>$AL$28=0</formula>
    </cfRule>
  </conditionalFormatting>
  <conditionalFormatting sqref="AL31:AN31">
    <cfRule type="cellIs" dxfId="184" priority="97" operator="greaterThan">
      <formula>0</formula>
    </cfRule>
    <cfRule type="expression" dxfId="183" priority="96">
      <formula>$AL$60=0</formula>
    </cfRule>
  </conditionalFormatting>
  <conditionalFormatting sqref="AO2:AO27">
    <cfRule type="containsText" dxfId="182" priority="28" operator="containsText" text="b">
      <formula>NOT(ISERROR(SEARCH("b",AO2)))</formula>
    </cfRule>
  </conditionalFormatting>
  <conditionalFormatting sqref="AO34:AO59">
    <cfRule type="containsText" dxfId="181" priority="14" operator="containsText" text="b">
      <formula>NOT(ISERROR(SEARCH("b",AO34)))</formula>
    </cfRule>
  </conditionalFormatting>
  <conditionalFormatting sqref="AO30:AQ30">
    <cfRule type="expression" dxfId="180" priority="119">
      <formula>$AO$28=0</formula>
    </cfRule>
  </conditionalFormatting>
  <conditionalFormatting sqref="AO31:AQ31">
    <cfRule type="expression" dxfId="179" priority="95">
      <formula>$AO$60=0</formula>
    </cfRule>
  </conditionalFormatting>
  <conditionalFormatting sqref="AO31:AT31">
    <cfRule type="cellIs" dxfId="178" priority="93" operator="greaterThan">
      <formula>0</formula>
    </cfRule>
  </conditionalFormatting>
  <conditionalFormatting sqref="AR2:AR27">
    <cfRule type="containsText" dxfId="177" priority="27" operator="containsText" text="b">
      <formula>NOT(ISERROR(SEARCH("b",AR2)))</formula>
    </cfRule>
  </conditionalFormatting>
  <conditionalFormatting sqref="AR34:AR59">
    <cfRule type="containsText" dxfId="176" priority="13" operator="containsText" text="b">
      <formula>NOT(ISERROR(SEARCH("b",AR34)))</formula>
    </cfRule>
  </conditionalFormatting>
  <conditionalFormatting sqref="AR30:AT30">
    <cfRule type="expression" dxfId="175" priority="118">
      <formula>$AR$28=0</formula>
    </cfRule>
  </conditionalFormatting>
  <conditionalFormatting sqref="AR31:AT31">
    <cfRule type="expression" dxfId="174" priority="92">
      <formula>$AR$60=0</formula>
    </cfRule>
  </conditionalFormatting>
  <conditionalFormatting sqref="AU2:AU27">
    <cfRule type="containsText" dxfId="173" priority="26" operator="containsText" text="b">
      <formula>NOT(ISERROR(SEARCH("b",AU2)))</formula>
    </cfRule>
  </conditionalFormatting>
  <conditionalFormatting sqref="AU34:AU59">
    <cfRule type="containsText" dxfId="172" priority="12" operator="containsText" text="b">
      <formula>NOT(ISERROR(SEARCH("b",AU34)))</formula>
    </cfRule>
  </conditionalFormatting>
  <conditionalFormatting sqref="AU30:AW30">
    <cfRule type="expression" dxfId="171" priority="117">
      <formula>$AU$28=0</formula>
    </cfRule>
  </conditionalFormatting>
  <conditionalFormatting sqref="AU31:AW31">
    <cfRule type="cellIs" dxfId="170" priority="91" operator="greaterThan">
      <formula>0</formula>
    </cfRule>
    <cfRule type="expression" dxfId="169" priority="90">
      <formula>$AU$60=0</formula>
    </cfRule>
  </conditionalFormatting>
  <conditionalFormatting sqref="AX30:AX31">
    <cfRule type="cellIs" dxfId="168" priority="1284" stopIfTrue="1" operator="greaterThan">
      <formula>0</formula>
    </cfRule>
  </conditionalFormatting>
  <conditionalFormatting sqref="AY61:AY65537">
    <cfRule type="cellIs" dxfId="167" priority="1263" stopIfTrue="1" operator="equal">
      <formula>0</formula>
    </cfRule>
  </conditionalFormatting>
  <conditionalFormatting sqref="AY1:BA28">
    <cfRule type="cellIs" dxfId="166" priority="1286" stopIfTrue="1" operator="equal">
      <formula>0</formula>
    </cfRule>
  </conditionalFormatting>
  <conditionalFormatting sqref="AY32:BQ59">
    <cfRule type="cellIs" dxfId="165" priority="1" stopIfTrue="1" operator="equal">
      <formula>0</formula>
    </cfRule>
  </conditionalFormatting>
  <conditionalFormatting sqref="AZ76:AZ164 AZ166:AZ65537">
    <cfRule type="cellIs" dxfId="164" priority="1287" stopIfTrue="1" operator="equal">
      <formula>0</formula>
    </cfRule>
  </conditionalFormatting>
  <conditionalFormatting sqref="AZ61:BQ64">
    <cfRule type="cellIs" dxfId="163" priority="1220" stopIfTrue="1" operator="equal">
      <formula>0</formula>
    </cfRule>
  </conditionalFormatting>
  <conditionalFormatting sqref="BA65:BQ65537">
    <cfRule type="cellIs" dxfId="162" priority="1226" stopIfTrue="1" operator="equal">
      <formula>0</formula>
    </cfRule>
  </conditionalFormatting>
  <conditionalFormatting sqref="BB28:BO28 BJ29:BO29">
    <cfRule type="cellIs" dxfId="161" priority="57" stopIfTrue="1" operator="equal">
      <formula>0</formula>
    </cfRule>
  </conditionalFormatting>
  <conditionalFormatting sqref="BB1:BQ27">
    <cfRule type="cellIs" dxfId="160" priority="3" stopIfTrue="1" operator="equal">
      <formula>0</formula>
    </cfRule>
  </conditionalFormatting>
  <conditionalFormatting sqref="BF30:BF31">
    <cfRule type="cellIs" dxfId="159" priority="954" stopIfTrue="1" operator="equal">
      <formula>0</formula>
    </cfRule>
  </conditionalFormatting>
  <conditionalFormatting sqref="BJ30 BL30">
    <cfRule type="cellIs" dxfId="158" priority="1334" stopIfTrue="1" operator="equal">
      <formula>0</formula>
    </cfRule>
  </conditionalFormatting>
  <conditionalFormatting sqref="BN30:BO31">
    <cfRule type="cellIs" dxfId="157" priority="56" stopIfTrue="1" operator="equal">
      <formula>0</formula>
    </cfRule>
  </conditionalFormatting>
  <conditionalFormatting sqref="BP28:BQ31 BH31:BI31">
    <cfRule type="cellIs" dxfId="156" priority="58" stopIfTrue="1" operator="equal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D92"/>
  <sheetViews>
    <sheetView zoomScaleNormal="100" workbookViewId="0"/>
  </sheetViews>
  <sheetFormatPr defaultColWidth="5.42578125" defaultRowHeight="10.5" customHeight="1"/>
  <cols>
    <col min="1" max="1" width="2.140625" style="4" customWidth="1"/>
    <col min="2" max="2" width="13.7109375" style="14" customWidth="1"/>
    <col min="3" max="3" width="3.7109375" style="14" customWidth="1"/>
    <col min="4" max="34" width="2.7109375" style="14" customWidth="1"/>
    <col min="35" max="49" width="2.7109375" style="14" hidden="1" customWidth="1"/>
    <col min="50" max="50" width="2.7109375" style="36" customWidth="1"/>
    <col min="51" max="58" width="2.7109375" style="4" customWidth="1"/>
    <col min="59" max="59" width="2.7109375" style="28" customWidth="1"/>
    <col min="60" max="66" width="2.7109375" style="4" customWidth="1"/>
    <col min="67" max="69" width="2.7109375" style="14" customWidth="1"/>
    <col min="70" max="70" width="1.7109375" style="13" customWidth="1"/>
    <col min="71" max="71" width="11.7109375" style="15" customWidth="1"/>
    <col min="72" max="72" width="8" style="15" customWidth="1"/>
    <col min="73" max="73" width="2.7109375" style="15" customWidth="1"/>
    <col min="74" max="74" width="1" style="15" customWidth="1"/>
    <col min="75" max="81" width="2.85546875" style="14" customWidth="1"/>
    <col min="82" max="82" width="4.7109375" style="14" customWidth="1"/>
    <col min="83" max="83" width="4.7109375" style="13" customWidth="1"/>
    <col min="84" max="86" width="2.85546875" style="13" customWidth="1"/>
    <col min="87" max="89" width="2.85546875" style="14" customWidth="1"/>
    <col min="90" max="90" width="2.85546875" style="16" customWidth="1"/>
    <col min="91" max="91" width="2.85546875" style="14" customWidth="1"/>
    <col min="92" max="92" width="2.7109375" style="4" customWidth="1"/>
    <col min="93" max="93" width="2.7109375" style="14" customWidth="1"/>
    <col min="94" max="94" width="3.7109375" style="14" customWidth="1"/>
    <col min="95" max="98" width="3.7109375" style="4" customWidth="1"/>
    <col min="99" max="99" width="6" style="172" customWidth="1"/>
    <col min="100" max="128" width="5.42578125" style="14" customWidth="1"/>
    <col min="129" max="165" width="5.42578125" style="4" customWidth="1"/>
    <col min="166" max="16384" width="5.42578125" style="4"/>
  </cols>
  <sheetData>
    <row r="1" spans="2:134" s="28" customFormat="1" ht="10.5" customHeight="1">
      <c r="B1" s="48" t="str">
        <f>B30</f>
        <v>Visitor</v>
      </c>
      <c r="C1" s="67" t="s">
        <v>38</v>
      </c>
      <c r="D1" s="67" t="s">
        <v>49</v>
      </c>
      <c r="E1" s="234">
        <v>1</v>
      </c>
      <c r="F1" s="234"/>
      <c r="G1" s="234"/>
      <c r="H1" s="234">
        <v>2</v>
      </c>
      <c r="I1" s="234"/>
      <c r="J1" s="234"/>
      <c r="K1" s="234">
        <v>3</v>
      </c>
      <c r="L1" s="234"/>
      <c r="M1" s="234"/>
      <c r="N1" s="234">
        <v>4</v>
      </c>
      <c r="O1" s="234"/>
      <c r="P1" s="234"/>
      <c r="Q1" s="234">
        <v>5</v>
      </c>
      <c r="R1" s="234"/>
      <c r="S1" s="234"/>
      <c r="T1" s="234">
        <v>6</v>
      </c>
      <c r="U1" s="234"/>
      <c r="V1" s="234"/>
      <c r="W1" s="234">
        <v>7</v>
      </c>
      <c r="X1" s="234"/>
      <c r="Y1" s="234"/>
      <c r="Z1" s="234">
        <v>8</v>
      </c>
      <c r="AA1" s="234"/>
      <c r="AB1" s="234"/>
      <c r="AC1" s="234">
        <v>9</v>
      </c>
      <c r="AD1" s="234"/>
      <c r="AE1" s="234"/>
      <c r="AF1" s="234">
        <v>10</v>
      </c>
      <c r="AG1" s="234"/>
      <c r="AH1" s="234"/>
      <c r="AI1" s="234">
        <v>11</v>
      </c>
      <c r="AJ1" s="234"/>
      <c r="AK1" s="234"/>
      <c r="AL1" s="234">
        <v>12</v>
      </c>
      <c r="AM1" s="234"/>
      <c r="AN1" s="234"/>
      <c r="AO1" s="234">
        <v>13</v>
      </c>
      <c r="AP1" s="234"/>
      <c r="AQ1" s="234"/>
      <c r="AR1" s="234">
        <v>14</v>
      </c>
      <c r="AS1" s="234"/>
      <c r="AT1" s="234"/>
      <c r="AU1" s="234">
        <v>15</v>
      </c>
      <c r="AV1" s="234"/>
      <c r="AW1" s="234"/>
      <c r="AX1" s="30"/>
      <c r="AY1" s="22" t="s">
        <v>0</v>
      </c>
      <c r="AZ1" s="23" t="s">
        <v>1</v>
      </c>
      <c r="BA1" s="22" t="s">
        <v>2</v>
      </c>
      <c r="BB1" s="22" t="s">
        <v>3</v>
      </c>
      <c r="BC1" s="22" t="s">
        <v>32</v>
      </c>
      <c r="BD1" s="22" t="s">
        <v>5</v>
      </c>
      <c r="BE1" s="22" t="s">
        <v>6</v>
      </c>
      <c r="BF1" s="22" t="s">
        <v>7</v>
      </c>
      <c r="BG1" s="31" t="s">
        <v>8</v>
      </c>
      <c r="BH1" s="22" t="s">
        <v>9</v>
      </c>
      <c r="BI1" s="22" t="s">
        <v>10</v>
      </c>
      <c r="BJ1" s="22" t="s">
        <v>11</v>
      </c>
      <c r="BK1" s="22" t="s">
        <v>33</v>
      </c>
      <c r="BL1" s="22" t="s">
        <v>12</v>
      </c>
      <c r="BM1" s="22" t="s">
        <v>37</v>
      </c>
      <c r="BN1" s="22" t="s">
        <v>14</v>
      </c>
      <c r="BO1" s="22" t="s">
        <v>15</v>
      </c>
      <c r="BP1" s="23" t="s">
        <v>16</v>
      </c>
      <c r="BQ1" s="22" t="s">
        <v>18</v>
      </c>
      <c r="BR1" s="96"/>
      <c r="BS1" s="25" t="str">
        <f>B30</f>
        <v>Visitor</v>
      </c>
      <c r="BT1" s="25" t="s">
        <v>50</v>
      </c>
      <c r="BU1" s="25" t="s">
        <v>51</v>
      </c>
      <c r="BV1" s="25"/>
      <c r="BW1" s="22" t="s">
        <v>25</v>
      </c>
      <c r="BX1" s="22" t="s">
        <v>26</v>
      </c>
      <c r="BY1" s="22" t="s">
        <v>0</v>
      </c>
      <c r="BZ1" s="22" t="s">
        <v>22</v>
      </c>
      <c r="CA1" s="22" t="s">
        <v>23</v>
      </c>
      <c r="CB1" s="22" t="s">
        <v>35</v>
      </c>
      <c r="CC1" s="22" t="s">
        <v>36</v>
      </c>
      <c r="CD1" s="22" t="s">
        <v>69</v>
      </c>
      <c r="CE1" s="22" t="s">
        <v>70</v>
      </c>
      <c r="CF1" s="22" t="s">
        <v>3</v>
      </c>
      <c r="CG1" s="22" t="s">
        <v>2</v>
      </c>
      <c r="CH1" s="22" t="s">
        <v>24</v>
      </c>
      <c r="CI1" s="22" t="s">
        <v>7</v>
      </c>
      <c r="CJ1" s="22" t="s">
        <v>8</v>
      </c>
      <c r="CK1" s="22" t="s">
        <v>9</v>
      </c>
      <c r="CL1" s="22" t="s">
        <v>33</v>
      </c>
      <c r="CM1" s="22" t="s">
        <v>31</v>
      </c>
      <c r="CN1" s="22" t="s">
        <v>56</v>
      </c>
      <c r="CO1" s="23" t="s">
        <v>15</v>
      </c>
      <c r="CP1" s="18"/>
      <c r="CU1" s="173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32"/>
    </row>
    <row r="2" spans="2:134" ht="10.5" customHeight="1">
      <c r="B2" s="33">
        <f>'Game 1'!B2</f>
        <v>0</v>
      </c>
      <c r="C2" s="51">
        <f>'Game 1'!C2</f>
        <v>0</v>
      </c>
      <c r="D2" s="35">
        <f>'Game 1'!D2</f>
        <v>0</v>
      </c>
      <c r="E2" s="40"/>
      <c r="F2" s="34"/>
      <c r="G2" s="35"/>
      <c r="H2" s="40"/>
      <c r="I2" s="34"/>
      <c r="J2" s="35"/>
      <c r="K2" s="40"/>
      <c r="L2" s="34"/>
      <c r="M2" s="35"/>
      <c r="N2" s="40"/>
      <c r="O2" s="34"/>
      <c r="P2" s="35"/>
      <c r="Q2" s="40"/>
      <c r="R2" s="34"/>
      <c r="S2" s="35"/>
      <c r="T2" s="40"/>
      <c r="U2" s="34"/>
      <c r="V2" s="35"/>
      <c r="W2" s="40"/>
      <c r="X2" s="34"/>
      <c r="Y2" s="35"/>
      <c r="Z2" s="40"/>
      <c r="AA2" s="34"/>
      <c r="AB2" s="35"/>
      <c r="AC2" s="40"/>
      <c r="AD2" s="34"/>
      <c r="AE2" s="35"/>
      <c r="AF2" s="40"/>
      <c r="AG2" s="34"/>
      <c r="AH2" s="35"/>
      <c r="AI2" s="119"/>
      <c r="AJ2" s="34"/>
      <c r="AK2" s="35"/>
      <c r="AL2" s="119"/>
      <c r="AM2" s="34"/>
      <c r="AN2" s="35"/>
      <c r="AO2" s="119"/>
      <c r="AP2" s="34"/>
      <c r="AQ2" s="35"/>
      <c r="AR2" s="119"/>
      <c r="AS2" s="34"/>
      <c r="AT2" s="35"/>
      <c r="AU2" s="119"/>
      <c r="AV2" s="34"/>
      <c r="AW2" s="35"/>
      <c r="AX2" s="36">
        <f t="shared" ref="AX2:AX19" si="0">IF(B2="","",B2)</f>
        <v>0</v>
      </c>
      <c r="AY2" s="14" t="str">
        <f t="shared" ref="AY2:AY19" si="1">IF(ISTEXT(B2),1,"")</f>
        <v/>
      </c>
      <c r="AZ2" s="37">
        <f>COUNTIF(E2:AW2,"*")-COUNTIF(E2:AW2,"bb")-COUNTIF(E2:AW2,"ibb")-COUNTIF(E2:AW2,"hbp")-COUNTIF(E2:AW2,"cs")-COUNTIF(E2:AW2,"po")-COUNTIF(E2:AW2,"sf*")-COUNTIF(E2:AW2,"sac*")-COUNTIF(E2:AW2,"ob")-COUNTIF(E2:AW2,"sb")</f>
        <v>0</v>
      </c>
      <c r="BA2" s="14">
        <f>COUNT(F2,I2,L2,O2,R2,U2,X2,AA2,AD2,AG2,AJ2,AM2,AP2,AS2, AV2)</f>
        <v>0</v>
      </c>
      <c r="BB2" s="14">
        <f>COUNTIF(E2:AW2,"1B")+COUNTIF(E2:AW2,"2B")+COUNTIF(E2:AW2,"3B")+COUNTIF(E2:AW2,"hr")+COUNTIF(E2:AW2,"1bsb")+COUNTIF(E2:AW2,"2bsb")</f>
        <v>0</v>
      </c>
      <c r="BC2" s="14">
        <f>SUM(G2,J2,M2,P2,S2,V2,Y2,AB2,AE2,AH2,AK2,AN2, AQ2, AT2, AW2)</f>
        <v>0</v>
      </c>
      <c r="BD2" s="14">
        <f>COUNTIF(E2:AW2,"2B")+COUNTIF(E2:AW2,"2Bsb")</f>
        <v>0</v>
      </c>
      <c r="BE2" s="14">
        <f t="shared" ref="BE2:BE19" si="2">COUNTIF(E2:AW2,"3B")</f>
        <v>0</v>
      </c>
      <c r="BF2" s="14">
        <f t="shared" ref="BF2:BF19" si="3">COUNTIF(E2:AW2,"hr")</f>
        <v>0</v>
      </c>
      <c r="BG2" s="39">
        <f>COUNTIF(E2:AW2,"*bb*")</f>
        <v>0</v>
      </c>
      <c r="BH2" s="14">
        <f t="shared" ref="BH2:BH19" si="4">COUNTIF(E2:AW2,"k")</f>
        <v>0</v>
      </c>
      <c r="BI2" s="14">
        <f t="shared" ref="BI2:BI19" si="5">COUNTIF(E2:AW2,"*sb*")</f>
        <v>0</v>
      </c>
      <c r="BJ2" s="14">
        <f t="shared" ref="BJ2:BJ18" si="6">COUNTIF(E2:AW2,"CS")</f>
        <v>0</v>
      </c>
      <c r="BK2" s="14">
        <f>COUNTIF(E2:AW2,"hbp")</f>
        <v>0</v>
      </c>
      <c r="BL2" s="14">
        <f>COUNTIF(E2:AW2,"*sf*")</f>
        <v>0</v>
      </c>
      <c r="BM2" s="14">
        <f>COUNTIF(E2:AW2,"sac*")</f>
        <v>0</v>
      </c>
      <c r="BN2" s="13">
        <f t="shared" ref="BN2:BN19" si="7">COUNTIF(E2:AW2,"*dp*")-COUNTIF(E2:AW2,"xdp*")</f>
        <v>0</v>
      </c>
      <c r="BP2" s="38">
        <f t="shared" ref="BP2:BP19" si="8">AZ2+BL2+BK2+BG2+BM2</f>
        <v>0</v>
      </c>
      <c r="BQ2" s="38">
        <f t="shared" ref="BQ2:BQ20" si="9">BF2*4+BE2*3+BD2*2+(BB2-SUM(BD2:BF2))</f>
        <v>0</v>
      </c>
      <c r="BR2" s="96"/>
      <c r="BV2" s="24"/>
      <c r="BY2" s="14" t="str">
        <f>IF(ISTEXT(BS2),1,"")</f>
        <v/>
      </c>
      <c r="BZ2" s="14" t="str">
        <f>IF(ISTEXT(BS2),1,"")</f>
        <v/>
      </c>
      <c r="CD2" s="17"/>
      <c r="CE2" s="17"/>
      <c r="CI2" s="13"/>
      <c r="CL2" s="14"/>
      <c r="CN2" s="16"/>
      <c r="CP2" s="26"/>
      <c r="CQ2" s="15"/>
      <c r="CR2" s="14"/>
      <c r="CS2" s="114"/>
      <c r="CU2" s="173" t="str">
        <f t="shared" ref="CU2:CU19" si="10">IF(BF2&gt;1,CONCATENATE(B2,BF2),IF(BF2&gt;0,B2,""))</f>
        <v/>
      </c>
      <c r="DY2" s="14"/>
      <c r="DZ2" s="14"/>
      <c r="EA2" s="26"/>
      <c r="EB2" s="40"/>
      <c r="EC2" s="40"/>
      <c r="ED2" s="40"/>
    </row>
    <row r="3" spans="2:134" ht="10.5" customHeight="1">
      <c r="B3" s="41"/>
      <c r="C3" s="42"/>
      <c r="D3" s="42"/>
      <c r="E3" s="197"/>
      <c r="F3" s="42"/>
      <c r="G3" s="43"/>
      <c r="H3" s="197"/>
      <c r="I3" s="42"/>
      <c r="J3" s="43"/>
      <c r="K3" s="197"/>
      <c r="L3" s="42"/>
      <c r="M3" s="43"/>
      <c r="N3" s="197"/>
      <c r="O3" s="42"/>
      <c r="P3" s="43"/>
      <c r="Q3" s="197"/>
      <c r="R3" s="42"/>
      <c r="S3" s="43"/>
      <c r="T3" s="197"/>
      <c r="U3" s="42"/>
      <c r="V3" s="43"/>
      <c r="W3" s="197"/>
      <c r="X3" s="42"/>
      <c r="Y3" s="43"/>
      <c r="Z3" s="197"/>
      <c r="AA3" s="42"/>
      <c r="AB3" s="43"/>
      <c r="AC3" s="197"/>
      <c r="AD3" s="42"/>
      <c r="AE3" s="43"/>
      <c r="AF3" s="197"/>
      <c r="AG3" s="42"/>
      <c r="AH3" s="43"/>
      <c r="AI3" s="120"/>
      <c r="AJ3" s="42"/>
      <c r="AK3" s="43"/>
      <c r="AL3" s="120"/>
      <c r="AM3" s="42"/>
      <c r="AN3" s="43"/>
      <c r="AO3" s="120"/>
      <c r="AP3" s="42"/>
      <c r="AQ3" s="43"/>
      <c r="AR3" s="120"/>
      <c r="AS3" s="42"/>
      <c r="AT3" s="43"/>
      <c r="AU3" s="120"/>
      <c r="AV3" s="42"/>
      <c r="AW3" s="43"/>
      <c r="AX3" s="36" t="str">
        <f t="shared" si="0"/>
        <v/>
      </c>
      <c r="AY3" s="14" t="str">
        <f t="shared" si="1"/>
        <v/>
      </c>
      <c r="AZ3" s="37">
        <f t="shared" ref="AZ3:AZ19" si="11">COUNTIF(E3:AW3,"*")-COUNTIF(E3:AW3,"bb")-COUNTIF(E3:AW3,"ibb")-COUNTIF(E3:AW3,"hbp")-COUNTIF(E3:AW3,"cs")-COUNTIF(E3:AW3,"po")-COUNTIF(E3:AW3,"sf*")-COUNTIF(E3:AW3,"sac*")-COUNTIF(E3:AW3,"ob")-COUNTIF(E3:AW3,"sb")</f>
        <v>0</v>
      </c>
      <c r="BA3" s="14">
        <f t="shared" ref="BA3:BA19" si="12">COUNT(F3,I3,L3,O3,R3,U3,X3,AA3,AD3,AG3,AJ3,AM3,AP3,AS3, AV3)</f>
        <v>0</v>
      </c>
      <c r="BB3" s="14">
        <f t="shared" ref="BB3:BB19" si="13">COUNTIF(E3:AW3,"1B")+COUNTIF(E3:AW3,"2B")+COUNTIF(E3:AW3,"3B")+COUNTIF(E3:AW3,"hr")+COUNTIF(E3:AW3,"1bsb")+COUNTIF(E3:AW3,"2bsb")</f>
        <v>0</v>
      </c>
      <c r="BC3" s="14">
        <f>SUM(G3,J3,M3,P3,S3,V3,Y3,AB3,AE3,AH3,AK3,AN3, AQ3, AT3, AW3)</f>
        <v>0</v>
      </c>
      <c r="BD3" s="14">
        <f t="shared" ref="BD3:BD19" si="14">COUNTIF(E3:AW3,"2B")+COUNTIF(E3:AW3,"2Bsb")</f>
        <v>0</v>
      </c>
      <c r="BE3" s="14">
        <f t="shared" si="2"/>
        <v>0</v>
      </c>
      <c r="BF3" s="14">
        <f t="shared" si="3"/>
        <v>0</v>
      </c>
      <c r="BG3" s="39">
        <f t="shared" ref="BG3:BG19" si="15">COUNTIF(E3:AW3,"*bb*")</f>
        <v>0</v>
      </c>
      <c r="BH3" s="14">
        <f t="shared" si="4"/>
        <v>0</v>
      </c>
      <c r="BI3" s="14">
        <f t="shared" si="5"/>
        <v>0</v>
      </c>
      <c r="BJ3" s="14">
        <f t="shared" si="6"/>
        <v>0</v>
      </c>
      <c r="BK3" s="14">
        <f t="shared" ref="BK3:BK19" si="16">COUNTIF(E3:AW3,"hbp")</f>
        <v>0</v>
      </c>
      <c r="BL3" s="14">
        <f t="shared" ref="BL3:BL19" si="17">COUNTIF(E3:AW3,"*sf*")</f>
        <v>0</v>
      </c>
      <c r="BM3" s="14">
        <f t="shared" ref="BM3:BM19" si="18">COUNTIF(E3:AW3,"sac*")</f>
        <v>0</v>
      </c>
      <c r="BN3" s="13">
        <f t="shared" si="7"/>
        <v>0</v>
      </c>
      <c r="BP3" s="38">
        <f t="shared" si="8"/>
        <v>0</v>
      </c>
      <c r="BQ3" s="38">
        <f t="shared" si="9"/>
        <v>0</v>
      </c>
      <c r="BR3" s="96"/>
      <c r="BV3" s="24"/>
      <c r="BY3" s="14" t="str">
        <f>IF(ISTEXT(BS3),1,"")</f>
        <v/>
      </c>
      <c r="CD3" s="17"/>
      <c r="CE3" s="17"/>
      <c r="CI3" s="13"/>
      <c r="CL3" s="14"/>
      <c r="CN3" s="16"/>
      <c r="CP3" s="26"/>
      <c r="CQ3" s="15"/>
      <c r="CR3" s="14"/>
      <c r="CS3" s="114"/>
      <c r="CU3" s="173" t="str">
        <f t="shared" si="10"/>
        <v/>
      </c>
      <c r="DY3" s="14"/>
      <c r="DZ3" s="14"/>
      <c r="EA3" s="26"/>
      <c r="EB3" s="40"/>
      <c r="EC3" s="40"/>
      <c r="ED3" s="40"/>
    </row>
    <row r="4" spans="2:134" ht="10.5" customHeight="1">
      <c r="B4" s="33">
        <f>'Game 1'!B4</f>
        <v>0</v>
      </c>
      <c r="C4" s="51">
        <f>'Game 1'!C4</f>
        <v>0</v>
      </c>
      <c r="D4" s="35">
        <f>'Game 1'!D4</f>
        <v>0</v>
      </c>
      <c r="E4" s="40"/>
      <c r="F4" s="34"/>
      <c r="G4" s="35"/>
      <c r="H4" s="40"/>
      <c r="I4" s="34"/>
      <c r="J4" s="35"/>
      <c r="K4" s="40"/>
      <c r="L4" s="34"/>
      <c r="M4" s="35"/>
      <c r="N4" s="40"/>
      <c r="O4" s="34"/>
      <c r="P4" s="35"/>
      <c r="Q4" s="40"/>
      <c r="R4" s="34"/>
      <c r="S4" s="35"/>
      <c r="T4" s="40"/>
      <c r="U4" s="34"/>
      <c r="V4" s="35"/>
      <c r="W4" s="40"/>
      <c r="X4" s="34"/>
      <c r="Y4" s="35"/>
      <c r="Z4" s="40"/>
      <c r="AA4" s="34"/>
      <c r="AB4" s="35"/>
      <c r="AC4" s="40"/>
      <c r="AD4" s="34"/>
      <c r="AE4" s="35"/>
      <c r="AF4" s="40"/>
      <c r="AG4" s="34"/>
      <c r="AH4" s="35"/>
      <c r="AI4" s="119"/>
      <c r="AJ4" s="34"/>
      <c r="AK4" s="35"/>
      <c r="AL4" s="119"/>
      <c r="AM4" s="34"/>
      <c r="AN4" s="35"/>
      <c r="AO4" s="119"/>
      <c r="AP4" s="34"/>
      <c r="AQ4" s="35"/>
      <c r="AR4" s="119"/>
      <c r="AS4" s="34"/>
      <c r="AT4" s="35"/>
      <c r="AU4" s="119"/>
      <c r="AV4" s="34"/>
      <c r="AW4" s="35"/>
      <c r="AX4" s="36">
        <f t="shared" si="0"/>
        <v>0</v>
      </c>
      <c r="AY4" s="14" t="str">
        <f t="shared" si="1"/>
        <v/>
      </c>
      <c r="AZ4" s="37">
        <f t="shared" si="11"/>
        <v>0</v>
      </c>
      <c r="BA4" s="14">
        <f t="shared" si="12"/>
        <v>0</v>
      </c>
      <c r="BB4" s="14">
        <f t="shared" si="13"/>
        <v>0</v>
      </c>
      <c r="BC4" s="14">
        <f t="shared" ref="BC4:BC19" si="19">SUM(G4,J4,M4,P4,S4,V4,Y4,AB4,AE4,AH4,AK4,AN4, AQ4, AT4, AW4)</f>
        <v>0</v>
      </c>
      <c r="BD4" s="14">
        <f t="shared" si="14"/>
        <v>0</v>
      </c>
      <c r="BE4" s="14">
        <f t="shared" si="2"/>
        <v>0</v>
      </c>
      <c r="BF4" s="14">
        <f t="shared" si="3"/>
        <v>0</v>
      </c>
      <c r="BG4" s="39">
        <f t="shared" si="15"/>
        <v>0</v>
      </c>
      <c r="BH4" s="14">
        <f t="shared" si="4"/>
        <v>0</v>
      </c>
      <c r="BI4" s="14">
        <f t="shared" si="5"/>
        <v>0</v>
      </c>
      <c r="BJ4" s="14">
        <f t="shared" si="6"/>
        <v>0</v>
      </c>
      <c r="BK4" s="14">
        <f t="shared" si="16"/>
        <v>0</v>
      </c>
      <c r="BL4" s="14">
        <f t="shared" si="17"/>
        <v>0</v>
      </c>
      <c r="BM4" s="14">
        <f t="shared" si="18"/>
        <v>0</v>
      </c>
      <c r="BN4" s="13">
        <f t="shared" si="7"/>
        <v>0</v>
      </c>
      <c r="BP4" s="38">
        <f t="shared" si="8"/>
        <v>0</v>
      </c>
      <c r="BQ4" s="38">
        <f t="shared" si="9"/>
        <v>0</v>
      </c>
      <c r="BR4" s="96"/>
      <c r="BV4" s="24"/>
      <c r="BY4" s="14" t="str">
        <f t="shared" ref="BY4:BY11" si="20">IF(ISTEXT(BS4),1,"")</f>
        <v/>
      </c>
      <c r="CD4" s="17"/>
      <c r="CE4" s="17"/>
      <c r="CI4" s="13"/>
      <c r="CL4" s="14"/>
      <c r="CN4" s="16"/>
      <c r="CP4" s="26"/>
      <c r="CQ4" s="15"/>
      <c r="CR4" s="14"/>
      <c r="CS4" s="114"/>
      <c r="CU4" s="173" t="str">
        <f t="shared" si="10"/>
        <v/>
      </c>
      <c r="DY4" s="14"/>
      <c r="DZ4" s="14"/>
      <c r="EA4" s="26"/>
      <c r="EB4" s="40"/>
      <c r="EC4" s="40"/>
      <c r="ED4" s="40"/>
    </row>
    <row r="5" spans="2:134" ht="10.5" customHeight="1">
      <c r="B5" s="41"/>
      <c r="C5" s="42"/>
      <c r="D5" s="42"/>
      <c r="E5" s="197"/>
      <c r="F5" s="42"/>
      <c r="G5" s="43"/>
      <c r="H5" s="197"/>
      <c r="I5" s="42"/>
      <c r="J5" s="43"/>
      <c r="K5" s="197"/>
      <c r="L5" s="42"/>
      <c r="M5" s="43"/>
      <c r="N5" s="197"/>
      <c r="O5" s="42"/>
      <c r="P5" s="43"/>
      <c r="Q5" s="197"/>
      <c r="R5" s="42"/>
      <c r="S5" s="43"/>
      <c r="T5" s="197"/>
      <c r="U5" s="42"/>
      <c r="V5" s="43"/>
      <c r="W5" s="197"/>
      <c r="X5" s="42"/>
      <c r="Y5" s="43"/>
      <c r="Z5" s="197"/>
      <c r="AA5" s="42"/>
      <c r="AB5" s="43"/>
      <c r="AC5" s="197"/>
      <c r="AD5" s="42"/>
      <c r="AE5" s="43"/>
      <c r="AF5" s="197"/>
      <c r="AG5" s="42"/>
      <c r="AH5" s="43"/>
      <c r="AI5" s="120"/>
      <c r="AJ5" s="42"/>
      <c r="AK5" s="43"/>
      <c r="AL5" s="120"/>
      <c r="AM5" s="42"/>
      <c r="AN5" s="43"/>
      <c r="AO5" s="120"/>
      <c r="AP5" s="42"/>
      <c r="AQ5" s="43"/>
      <c r="AR5" s="120"/>
      <c r="AS5" s="42"/>
      <c r="AT5" s="43"/>
      <c r="AU5" s="120"/>
      <c r="AV5" s="42"/>
      <c r="AW5" s="43"/>
      <c r="AX5" s="36" t="str">
        <f t="shared" si="0"/>
        <v/>
      </c>
      <c r="AY5" s="14" t="str">
        <f t="shared" si="1"/>
        <v/>
      </c>
      <c r="AZ5" s="37">
        <f t="shared" si="11"/>
        <v>0</v>
      </c>
      <c r="BA5" s="14">
        <f t="shared" si="12"/>
        <v>0</v>
      </c>
      <c r="BB5" s="14">
        <f t="shared" si="13"/>
        <v>0</v>
      </c>
      <c r="BC5" s="14">
        <f t="shared" si="19"/>
        <v>0</v>
      </c>
      <c r="BD5" s="14">
        <f t="shared" si="14"/>
        <v>0</v>
      </c>
      <c r="BE5" s="14">
        <f t="shared" si="2"/>
        <v>0</v>
      </c>
      <c r="BF5" s="14">
        <f t="shared" si="3"/>
        <v>0</v>
      </c>
      <c r="BG5" s="39">
        <f t="shared" si="15"/>
        <v>0</v>
      </c>
      <c r="BH5" s="14">
        <f t="shared" si="4"/>
        <v>0</v>
      </c>
      <c r="BI5" s="14">
        <f t="shared" si="5"/>
        <v>0</v>
      </c>
      <c r="BJ5" s="14">
        <f t="shared" si="6"/>
        <v>0</v>
      </c>
      <c r="BK5" s="14">
        <f t="shared" si="16"/>
        <v>0</v>
      </c>
      <c r="BL5" s="14">
        <f t="shared" si="17"/>
        <v>0</v>
      </c>
      <c r="BM5" s="14">
        <f t="shared" si="18"/>
        <v>0</v>
      </c>
      <c r="BN5" s="13">
        <f t="shared" si="7"/>
        <v>0</v>
      </c>
      <c r="BP5" s="38">
        <f t="shared" si="8"/>
        <v>0</v>
      </c>
      <c r="BQ5" s="38">
        <f t="shared" si="9"/>
        <v>0</v>
      </c>
      <c r="BR5" s="96"/>
      <c r="BV5" s="24"/>
      <c r="BY5" s="14" t="str">
        <f t="shared" si="20"/>
        <v/>
      </c>
      <c r="CD5" s="17"/>
      <c r="CE5" s="17"/>
      <c r="CI5" s="13"/>
      <c r="CL5" s="14"/>
      <c r="CN5" s="16"/>
      <c r="CP5" s="26"/>
      <c r="CQ5" s="15"/>
      <c r="CR5" s="14"/>
      <c r="CS5" s="114"/>
      <c r="CU5" s="173" t="str">
        <f t="shared" si="10"/>
        <v/>
      </c>
      <c r="DY5" s="14"/>
      <c r="DZ5" s="14"/>
      <c r="EA5" s="26"/>
      <c r="EB5" s="40"/>
      <c r="EC5" s="40"/>
      <c r="ED5" s="40"/>
    </row>
    <row r="6" spans="2:134" ht="10.5" customHeight="1">
      <c r="B6" s="33">
        <f>'Game 1'!B6</f>
        <v>0</v>
      </c>
      <c r="C6" s="51">
        <f>'Game 1'!C6</f>
        <v>0</v>
      </c>
      <c r="D6" s="35">
        <f>'Game 1'!D6</f>
        <v>0</v>
      </c>
      <c r="E6" s="40"/>
      <c r="F6" s="34"/>
      <c r="G6" s="35"/>
      <c r="H6" s="40"/>
      <c r="I6" s="34"/>
      <c r="J6" s="35"/>
      <c r="K6" s="40"/>
      <c r="L6" s="34"/>
      <c r="M6" s="35"/>
      <c r="N6" s="40"/>
      <c r="O6" s="34"/>
      <c r="P6" s="35"/>
      <c r="Q6" s="40"/>
      <c r="R6" s="34"/>
      <c r="S6" s="35"/>
      <c r="T6" s="40"/>
      <c r="U6" s="34"/>
      <c r="V6" s="35"/>
      <c r="W6" s="40"/>
      <c r="X6" s="34"/>
      <c r="Y6" s="35"/>
      <c r="Z6" s="40"/>
      <c r="AA6" s="34"/>
      <c r="AB6" s="35"/>
      <c r="AC6" s="40"/>
      <c r="AD6" s="34"/>
      <c r="AE6" s="35"/>
      <c r="AF6" s="40"/>
      <c r="AG6" s="34"/>
      <c r="AH6" s="35"/>
      <c r="AI6" s="119"/>
      <c r="AJ6" s="34"/>
      <c r="AK6" s="35"/>
      <c r="AL6" s="119"/>
      <c r="AM6" s="34"/>
      <c r="AN6" s="35"/>
      <c r="AO6" s="119"/>
      <c r="AP6" s="34"/>
      <c r="AQ6" s="35"/>
      <c r="AR6" s="119"/>
      <c r="AS6" s="34"/>
      <c r="AT6" s="35"/>
      <c r="AU6" s="119"/>
      <c r="AV6" s="34"/>
      <c r="AW6" s="35"/>
      <c r="AX6" s="36">
        <f t="shared" si="0"/>
        <v>0</v>
      </c>
      <c r="AY6" s="14" t="str">
        <f t="shared" si="1"/>
        <v/>
      </c>
      <c r="AZ6" s="37">
        <f t="shared" si="11"/>
        <v>0</v>
      </c>
      <c r="BA6" s="14">
        <f t="shared" si="12"/>
        <v>0</v>
      </c>
      <c r="BB6" s="14">
        <f t="shared" si="13"/>
        <v>0</v>
      </c>
      <c r="BC6" s="14">
        <f t="shared" si="19"/>
        <v>0</v>
      </c>
      <c r="BD6" s="14">
        <f t="shared" si="14"/>
        <v>0</v>
      </c>
      <c r="BE6" s="14">
        <f t="shared" si="2"/>
        <v>0</v>
      </c>
      <c r="BF6" s="14">
        <f t="shared" si="3"/>
        <v>0</v>
      </c>
      <c r="BG6" s="39">
        <f t="shared" si="15"/>
        <v>0</v>
      </c>
      <c r="BH6" s="14">
        <f t="shared" si="4"/>
        <v>0</v>
      </c>
      <c r="BI6" s="14">
        <f t="shared" si="5"/>
        <v>0</v>
      </c>
      <c r="BJ6" s="14">
        <f t="shared" si="6"/>
        <v>0</v>
      </c>
      <c r="BK6" s="14">
        <f t="shared" si="16"/>
        <v>0</v>
      </c>
      <c r="BL6" s="14">
        <f t="shared" si="17"/>
        <v>0</v>
      </c>
      <c r="BM6" s="14">
        <f t="shared" si="18"/>
        <v>0</v>
      </c>
      <c r="BN6" s="13">
        <f t="shared" si="7"/>
        <v>0</v>
      </c>
      <c r="BP6" s="38">
        <f t="shared" si="8"/>
        <v>0</v>
      </c>
      <c r="BQ6" s="38">
        <f t="shared" si="9"/>
        <v>0</v>
      </c>
      <c r="BR6" s="96"/>
      <c r="BV6" s="24"/>
      <c r="BY6" s="14" t="str">
        <f t="shared" si="20"/>
        <v/>
      </c>
      <c r="CD6" s="17"/>
      <c r="CE6" s="17"/>
      <c r="CI6" s="13"/>
      <c r="CL6" s="14"/>
      <c r="CN6" s="16"/>
      <c r="CP6" s="26"/>
      <c r="CQ6" s="15"/>
      <c r="CR6" s="14"/>
      <c r="CS6" s="114"/>
      <c r="CU6" s="173" t="str">
        <f t="shared" si="10"/>
        <v/>
      </c>
      <c r="DY6" s="14"/>
      <c r="DZ6" s="14"/>
      <c r="EA6" s="26"/>
      <c r="EB6" s="40"/>
      <c r="EC6" s="40"/>
      <c r="ED6" s="40"/>
    </row>
    <row r="7" spans="2:134" ht="10.5" customHeight="1">
      <c r="B7" s="41"/>
      <c r="C7" s="42"/>
      <c r="D7" s="42"/>
      <c r="E7" s="197"/>
      <c r="F7" s="42"/>
      <c r="G7" s="43"/>
      <c r="H7" s="197"/>
      <c r="I7" s="42"/>
      <c r="J7" s="43"/>
      <c r="K7" s="197"/>
      <c r="L7" s="42"/>
      <c r="M7" s="43"/>
      <c r="N7" s="197"/>
      <c r="O7" s="42"/>
      <c r="P7" s="43"/>
      <c r="Q7" s="197"/>
      <c r="R7" s="42"/>
      <c r="S7" s="43"/>
      <c r="T7" s="197"/>
      <c r="U7" s="42"/>
      <c r="V7" s="43"/>
      <c r="W7" s="197"/>
      <c r="X7" s="42"/>
      <c r="Y7" s="43"/>
      <c r="Z7" s="197"/>
      <c r="AA7" s="42"/>
      <c r="AB7" s="43"/>
      <c r="AC7" s="197"/>
      <c r="AD7" s="42"/>
      <c r="AE7" s="43"/>
      <c r="AF7" s="197"/>
      <c r="AG7" s="42"/>
      <c r="AH7" s="43"/>
      <c r="AI7" s="120"/>
      <c r="AJ7" s="42"/>
      <c r="AK7" s="43"/>
      <c r="AL7" s="120"/>
      <c r="AM7" s="42"/>
      <c r="AN7" s="43"/>
      <c r="AO7" s="120"/>
      <c r="AP7" s="42"/>
      <c r="AQ7" s="43"/>
      <c r="AR7" s="120"/>
      <c r="AS7" s="42"/>
      <c r="AT7" s="43"/>
      <c r="AU7" s="120"/>
      <c r="AV7" s="42"/>
      <c r="AW7" s="43"/>
      <c r="AX7" s="36" t="str">
        <f t="shared" si="0"/>
        <v/>
      </c>
      <c r="AY7" s="14" t="str">
        <f t="shared" si="1"/>
        <v/>
      </c>
      <c r="AZ7" s="37">
        <f t="shared" si="11"/>
        <v>0</v>
      </c>
      <c r="BA7" s="14">
        <f t="shared" si="12"/>
        <v>0</v>
      </c>
      <c r="BB7" s="14">
        <f t="shared" si="13"/>
        <v>0</v>
      </c>
      <c r="BC7" s="14">
        <f t="shared" si="19"/>
        <v>0</v>
      </c>
      <c r="BD7" s="14">
        <f t="shared" si="14"/>
        <v>0</v>
      </c>
      <c r="BE7" s="14">
        <f t="shared" si="2"/>
        <v>0</v>
      </c>
      <c r="BF7" s="14">
        <f t="shared" si="3"/>
        <v>0</v>
      </c>
      <c r="BG7" s="39">
        <f t="shared" si="15"/>
        <v>0</v>
      </c>
      <c r="BH7" s="14">
        <f t="shared" si="4"/>
        <v>0</v>
      </c>
      <c r="BI7" s="14">
        <f t="shared" si="5"/>
        <v>0</v>
      </c>
      <c r="BJ7" s="14">
        <f t="shared" si="6"/>
        <v>0</v>
      </c>
      <c r="BK7" s="14">
        <f t="shared" si="16"/>
        <v>0</v>
      </c>
      <c r="BL7" s="14">
        <f t="shared" si="17"/>
        <v>0</v>
      </c>
      <c r="BM7" s="14">
        <f t="shared" si="18"/>
        <v>0</v>
      </c>
      <c r="BN7" s="13">
        <f t="shared" si="7"/>
        <v>0</v>
      </c>
      <c r="BP7" s="38">
        <f t="shared" si="8"/>
        <v>0</v>
      </c>
      <c r="BQ7" s="38">
        <f t="shared" si="9"/>
        <v>0</v>
      </c>
      <c r="BR7" s="96"/>
      <c r="BV7" s="24"/>
      <c r="BY7" s="14" t="str">
        <f t="shared" si="20"/>
        <v/>
      </c>
      <c r="CD7" s="17"/>
      <c r="CE7" s="17"/>
      <c r="CI7" s="13"/>
      <c r="CL7" s="14"/>
      <c r="CN7" s="16"/>
      <c r="CP7" s="26"/>
      <c r="CQ7" s="15"/>
      <c r="CR7" s="14"/>
      <c r="CS7" s="114"/>
      <c r="CU7" s="173" t="str">
        <f t="shared" si="10"/>
        <v/>
      </c>
      <c r="DY7" s="14"/>
      <c r="DZ7" s="14"/>
      <c r="EA7" s="26"/>
      <c r="EB7" s="40"/>
      <c r="EC7" s="40"/>
      <c r="ED7" s="40"/>
    </row>
    <row r="8" spans="2:134" ht="10.5" customHeight="1">
      <c r="B8" s="33">
        <f>'Game 1'!B8</f>
        <v>0</v>
      </c>
      <c r="C8" s="51">
        <f>'Game 1'!C8</f>
        <v>0</v>
      </c>
      <c r="D8" s="35">
        <f>'Game 1'!D8</f>
        <v>0</v>
      </c>
      <c r="E8" s="40"/>
      <c r="F8" s="34"/>
      <c r="G8" s="35"/>
      <c r="H8" s="40"/>
      <c r="I8" s="34"/>
      <c r="J8" s="35"/>
      <c r="K8" s="40"/>
      <c r="L8" s="34"/>
      <c r="M8" s="35"/>
      <c r="N8" s="40"/>
      <c r="O8" s="34"/>
      <c r="P8" s="35"/>
      <c r="Q8" s="40"/>
      <c r="R8" s="34"/>
      <c r="S8" s="35"/>
      <c r="T8" s="40"/>
      <c r="U8" s="34"/>
      <c r="V8" s="35"/>
      <c r="W8" s="40"/>
      <c r="X8" s="34"/>
      <c r="Y8" s="35"/>
      <c r="Z8" s="40"/>
      <c r="AA8" s="34"/>
      <c r="AB8" s="35"/>
      <c r="AC8" s="40"/>
      <c r="AD8" s="34"/>
      <c r="AE8" s="35"/>
      <c r="AF8" s="40"/>
      <c r="AG8" s="34"/>
      <c r="AH8" s="35"/>
      <c r="AI8" s="119"/>
      <c r="AJ8" s="34"/>
      <c r="AK8" s="35"/>
      <c r="AL8" s="119"/>
      <c r="AM8" s="34"/>
      <c r="AN8" s="35"/>
      <c r="AO8" s="119"/>
      <c r="AP8" s="34"/>
      <c r="AQ8" s="35"/>
      <c r="AR8" s="119"/>
      <c r="AS8" s="34"/>
      <c r="AT8" s="35"/>
      <c r="AU8" s="119"/>
      <c r="AV8" s="34"/>
      <c r="AW8" s="35"/>
      <c r="AX8" s="36">
        <f t="shared" si="0"/>
        <v>0</v>
      </c>
      <c r="AY8" s="14" t="str">
        <f t="shared" si="1"/>
        <v/>
      </c>
      <c r="AZ8" s="37">
        <f t="shared" si="11"/>
        <v>0</v>
      </c>
      <c r="BA8" s="14">
        <f t="shared" si="12"/>
        <v>0</v>
      </c>
      <c r="BB8" s="14">
        <f t="shared" si="13"/>
        <v>0</v>
      </c>
      <c r="BC8" s="14">
        <f t="shared" si="19"/>
        <v>0</v>
      </c>
      <c r="BD8" s="14">
        <f t="shared" si="14"/>
        <v>0</v>
      </c>
      <c r="BE8" s="14">
        <f t="shared" si="2"/>
        <v>0</v>
      </c>
      <c r="BF8" s="14">
        <f t="shared" si="3"/>
        <v>0</v>
      </c>
      <c r="BG8" s="39">
        <f t="shared" si="15"/>
        <v>0</v>
      </c>
      <c r="BH8" s="14">
        <f t="shared" si="4"/>
        <v>0</v>
      </c>
      <c r="BI8" s="14">
        <f t="shared" si="5"/>
        <v>0</v>
      </c>
      <c r="BJ8" s="14">
        <f t="shared" si="6"/>
        <v>0</v>
      </c>
      <c r="BK8" s="14">
        <f t="shared" si="16"/>
        <v>0</v>
      </c>
      <c r="BL8" s="14">
        <f t="shared" si="17"/>
        <v>0</v>
      </c>
      <c r="BM8" s="14">
        <f t="shared" si="18"/>
        <v>0</v>
      </c>
      <c r="BN8" s="13">
        <f t="shared" si="7"/>
        <v>0</v>
      </c>
      <c r="BP8" s="38">
        <f t="shared" si="8"/>
        <v>0</v>
      </c>
      <c r="BQ8" s="38">
        <f t="shared" si="9"/>
        <v>0</v>
      </c>
      <c r="BR8" s="96"/>
      <c r="BV8" s="24"/>
      <c r="BY8" s="14" t="str">
        <f t="shared" si="20"/>
        <v/>
      </c>
      <c r="CD8" s="17"/>
      <c r="CE8" s="17"/>
      <c r="CI8" s="13"/>
      <c r="CL8" s="14"/>
      <c r="CN8" s="16"/>
      <c r="CP8" s="26"/>
      <c r="CQ8" s="15"/>
      <c r="CR8" s="14"/>
      <c r="CS8" s="114"/>
      <c r="CU8" s="173" t="str">
        <f t="shared" si="10"/>
        <v/>
      </c>
      <c r="DY8" s="14"/>
      <c r="DZ8" s="14"/>
      <c r="EA8" s="26"/>
      <c r="EB8" s="40"/>
      <c r="EC8" s="40"/>
      <c r="ED8" s="40"/>
    </row>
    <row r="9" spans="2:134" ht="10.5" customHeight="1">
      <c r="B9" s="41"/>
      <c r="C9" s="42"/>
      <c r="D9" s="42"/>
      <c r="E9" s="197"/>
      <c r="F9" s="42"/>
      <c r="G9" s="43"/>
      <c r="H9" s="197"/>
      <c r="I9" s="42"/>
      <c r="J9" s="43"/>
      <c r="K9" s="197"/>
      <c r="L9" s="42"/>
      <c r="M9" s="43"/>
      <c r="N9" s="197"/>
      <c r="O9" s="42"/>
      <c r="P9" s="43"/>
      <c r="Q9" s="197"/>
      <c r="R9" s="42"/>
      <c r="S9" s="43"/>
      <c r="T9" s="197"/>
      <c r="U9" s="42"/>
      <c r="V9" s="43"/>
      <c r="W9" s="197"/>
      <c r="X9" s="42"/>
      <c r="Y9" s="43"/>
      <c r="Z9" s="197"/>
      <c r="AA9" s="42"/>
      <c r="AB9" s="43"/>
      <c r="AC9" s="197"/>
      <c r="AD9" s="42"/>
      <c r="AE9" s="43"/>
      <c r="AF9" s="197"/>
      <c r="AG9" s="42"/>
      <c r="AH9" s="43"/>
      <c r="AI9" s="120"/>
      <c r="AJ9" s="42"/>
      <c r="AK9" s="43"/>
      <c r="AL9" s="120"/>
      <c r="AM9" s="42"/>
      <c r="AN9" s="43"/>
      <c r="AO9" s="120"/>
      <c r="AP9" s="42"/>
      <c r="AQ9" s="43"/>
      <c r="AR9" s="120"/>
      <c r="AS9" s="42"/>
      <c r="AT9" s="43"/>
      <c r="AU9" s="120"/>
      <c r="AV9" s="42"/>
      <c r="AW9" s="43"/>
      <c r="AX9" s="36" t="str">
        <f t="shared" si="0"/>
        <v/>
      </c>
      <c r="AY9" s="14" t="str">
        <f t="shared" si="1"/>
        <v/>
      </c>
      <c r="AZ9" s="37">
        <f t="shared" si="11"/>
        <v>0</v>
      </c>
      <c r="BA9" s="14">
        <f t="shared" si="12"/>
        <v>0</v>
      </c>
      <c r="BB9" s="14">
        <f t="shared" si="13"/>
        <v>0</v>
      </c>
      <c r="BC9" s="14">
        <f t="shared" si="19"/>
        <v>0</v>
      </c>
      <c r="BD9" s="14">
        <f t="shared" si="14"/>
        <v>0</v>
      </c>
      <c r="BE9" s="14">
        <f t="shared" si="2"/>
        <v>0</v>
      </c>
      <c r="BF9" s="14">
        <f t="shared" si="3"/>
        <v>0</v>
      </c>
      <c r="BG9" s="39">
        <f t="shared" si="15"/>
        <v>0</v>
      </c>
      <c r="BH9" s="14">
        <f t="shared" si="4"/>
        <v>0</v>
      </c>
      <c r="BI9" s="14">
        <f t="shared" si="5"/>
        <v>0</v>
      </c>
      <c r="BJ9" s="14">
        <f t="shared" si="6"/>
        <v>0</v>
      </c>
      <c r="BK9" s="14">
        <f t="shared" si="16"/>
        <v>0</v>
      </c>
      <c r="BL9" s="14">
        <f t="shared" si="17"/>
        <v>0</v>
      </c>
      <c r="BM9" s="14">
        <f t="shared" si="18"/>
        <v>0</v>
      </c>
      <c r="BN9" s="13">
        <f t="shared" si="7"/>
        <v>0</v>
      </c>
      <c r="BP9" s="38">
        <f t="shared" si="8"/>
        <v>0</v>
      </c>
      <c r="BQ9" s="38">
        <f t="shared" si="9"/>
        <v>0</v>
      </c>
      <c r="BR9" s="96"/>
      <c r="BV9" s="24"/>
      <c r="BY9" s="14" t="str">
        <f t="shared" si="20"/>
        <v/>
      </c>
      <c r="CD9" s="17"/>
      <c r="CE9" s="17"/>
      <c r="CI9" s="13"/>
      <c r="CL9" s="14"/>
      <c r="CN9" s="16"/>
      <c r="CP9" s="26"/>
      <c r="CQ9" s="15"/>
      <c r="CR9" s="14"/>
      <c r="CS9" s="114"/>
      <c r="CU9" s="173" t="str">
        <f t="shared" si="10"/>
        <v/>
      </c>
      <c r="DY9" s="14"/>
      <c r="DZ9" s="14"/>
      <c r="EA9" s="26"/>
      <c r="EB9" s="40"/>
      <c r="EC9" s="40"/>
      <c r="ED9" s="40"/>
    </row>
    <row r="10" spans="2:134" ht="10.5" customHeight="1">
      <c r="B10" s="33">
        <f>'Game 1'!B10</f>
        <v>0</v>
      </c>
      <c r="C10" s="51">
        <f>'Game 1'!C10</f>
        <v>0</v>
      </c>
      <c r="D10" s="35">
        <f>'Game 1'!D10</f>
        <v>0</v>
      </c>
      <c r="E10" s="40"/>
      <c r="F10" s="34"/>
      <c r="G10" s="35"/>
      <c r="H10" s="40"/>
      <c r="I10" s="34"/>
      <c r="J10" s="35"/>
      <c r="K10" s="40"/>
      <c r="L10" s="34"/>
      <c r="M10" s="35"/>
      <c r="N10" s="40"/>
      <c r="O10" s="34"/>
      <c r="P10" s="35"/>
      <c r="Q10" s="40"/>
      <c r="R10" s="34"/>
      <c r="S10" s="35"/>
      <c r="T10" s="40"/>
      <c r="U10" s="34"/>
      <c r="V10" s="35"/>
      <c r="W10" s="40"/>
      <c r="X10" s="34"/>
      <c r="Y10" s="35"/>
      <c r="Z10" s="40"/>
      <c r="AA10" s="34"/>
      <c r="AB10" s="35"/>
      <c r="AC10" s="40"/>
      <c r="AD10" s="34"/>
      <c r="AE10" s="35"/>
      <c r="AF10" s="40"/>
      <c r="AG10" s="34"/>
      <c r="AH10" s="35"/>
      <c r="AI10" s="119"/>
      <c r="AJ10" s="34"/>
      <c r="AK10" s="35"/>
      <c r="AL10" s="119"/>
      <c r="AM10" s="34"/>
      <c r="AN10" s="35"/>
      <c r="AO10" s="119"/>
      <c r="AP10" s="34"/>
      <c r="AQ10" s="35"/>
      <c r="AR10" s="119"/>
      <c r="AS10" s="34"/>
      <c r="AT10" s="35"/>
      <c r="AU10" s="119"/>
      <c r="AV10" s="34"/>
      <c r="AW10" s="35"/>
      <c r="AX10" s="36">
        <f t="shared" si="0"/>
        <v>0</v>
      </c>
      <c r="AY10" s="14" t="str">
        <f t="shared" si="1"/>
        <v/>
      </c>
      <c r="AZ10" s="37">
        <f t="shared" si="11"/>
        <v>0</v>
      </c>
      <c r="BA10" s="14">
        <f t="shared" si="12"/>
        <v>0</v>
      </c>
      <c r="BB10" s="14">
        <f t="shared" si="13"/>
        <v>0</v>
      </c>
      <c r="BC10" s="14">
        <f t="shared" si="19"/>
        <v>0</v>
      </c>
      <c r="BD10" s="14">
        <f t="shared" si="14"/>
        <v>0</v>
      </c>
      <c r="BE10" s="14">
        <f t="shared" si="2"/>
        <v>0</v>
      </c>
      <c r="BF10" s="14">
        <f t="shared" si="3"/>
        <v>0</v>
      </c>
      <c r="BG10" s="39">
        <f t="shared" si="15"/>
        <v>0</v>
      </c>
      <c r="BH10" s="14">
        <f t="shared" si="4"/>
        <v>0</v>
      </c>
      <c r="BI10" s="14">
        <f t="shared" si="5"/>
        <v>0</v>
      </c>
      <c r="BJ10" s="14">
        <f t="shared" si="6"/>
        <v>0</v>
      </c>
      <c r="BK10" s="14">
        <f t="shared" si="16"/>
        <v>0</v>
      </c>
      <c r="BL10" s="14">
        <f t="shared" si="17"/>
        <v>0</v>
      </c>
      <c r="BM10" s="14">
        <f t="shared" si="18"/>
        <v>0</v>
      </c>
      <c r="BN10" s="13">
        <f t="shared" si="7"/>
        <v>0</v>
      </c>
      <c r="BP10" s="38">
        <f t="shared" si="8"/>
        <v>0</v>
      </c>
      <c r="BQ10" s="38">
        <f t="shared" si="9"/>
        <v>0</v>
      </c>
      <c r="BR10" s="96"/>
      <c r="BV10" s="24"/>
      <c r="BY10" s="14" t="str">
        <f t="shared" si="20"/>
        <v/>
      </c>
      <c r="CD10" s="17"/>
      <c r="CE10" s="17"/>
      <c r="CI10" s="13"/>
      <c r="CL10" s="14"/>
      <c r="CN10" s="16"/>
      <c r="CP10" s="26"/>
      <c r="CR10" s="118"/>
      <c r="CU10" s="173" t="str">
        <f t="shared" si="10"/>
        <v/>
      </c>
      <c r="DY10" s="14"/>
      <c r="DZ10" s="14"/>
      <c r="EA10" s="26"/>
      <c r="EB10" s="40"/>
      <c r="EC10" s="40"/>
      <c r="ED10" s="40"/>
    </row>
    <row r="11" spans="2:134" ht="10.5" customHeight="1">
      <c r="B11" s="41"/>
      <c r="C11" s="42"/>
      <c r="D11" s="42"/>
      <c r="E11" s="197"/>
      <c r="F11" s="42"/>
      <c r="G11" s="43"/>
      <c r="H11" s="197"/>
      <c r="I11" s="42"/>
      <c r="J11" s="43"/>
      <c r="K11" s="197"/>
      <c r="L11" s="42"/>
      <c r="M11" s="43"/>
      <c r="N11" s="197"/>
      <c r="O11" s="42"/>
      <c r="P11" s="43"/>
      <c r="Q11" s="197"/>
      <c r="R11" s="42"/>
      <c r="S11" s="43"/>
      <c r="T11" s="197"/>
      <c r="U11" s="42"/>
      <c r="V11" s="43"/>
      <c r="W11" s="197"/>
      <c r="X11" s="42"/>
      <c r="Y11" s="43"/>
      <c r="Z11" s="197"/>
      <c r="AA11" s="42"/>
      <c r="AB11" s="43"/>
      <c r="AC11" s="197"/>
      <c r="AD11" s="42"/>
      <c r="AE11" s="43"/>
      <c r="AF11" s="197"/>
      <c r="AG11" s="42"/>
      <c r="AH11" s="43"/>
      <c r="AI11" s="120"/>
      <c r="AJ11" s="42"/>
      <c r="AK11" s="43"/>
      <c r="AL11" s="120"/>
      <c r="AM11" s="42"/>
      <c r="AN11" s="43"/>
      <c r="AO11" s="120"/>
      <c r="AP11" s="42"/>
      <c r="AQ11" s="43"/>
      <c r="AR11" s="120"/>
      <c r="AS11" s="42"/>
      <c r="AT11" s="43"/>
      <c r="AU11" s="120"/>
      <c r="AV11" s="42"/>
      <c r="AW11" s="43"/>
      <c r="AX11" s="36" t="str">
        <f t="shared" si="0"/>
        <v/>
      </c>
      <c r="AY11" s="14" t="str">
        <f t="shared" si="1"/>
        <v/>
      </c>
      <c r="AZ11" s="37">
        <f t="shared" si="11"/>
        <v>0</v>
      </c>
      <c r="BA11" s="14">
        <f t="shared" si="12"/>
        <v>0</v>
      </c>
      <c r="BB11" s="14">
        <f t="shared" si="13"/>
        <v>0</v>
      </c>
      <c r="BC11" s="14">
        <f t="shared" si="19"/>
        <v>0</v>
      </c>
      <c r="BD11" s="14">
        <f t="shared" si="14"/>
        <v>0</v>
      </c>
      <c r="BE11" s="14">
        <f t="shared" si="2"/>
        <v>0</v>
      </c>
      <c r="BF11" s="14">
        <f t="shared" si="3"/>
        <v>0</v>
      </c>
      <c r="BG11" s="39">
        <f t="shared" si="15"/>
        <v>0</v>
      </c>
      <c r="BH11" s="14">
        <f t="shared" si="4"/>
        <v>0</v>
      </c>
      <c r="BI11" s="14">
        <f t="shared" si="5"/>
        <v>0</v>
      </c>
      <c r="BJ11" s="14">
        <f t="shared" si="6"/>
        <v>0</v>
      </c>
      <c r="BK11" s="14">
        <f t="shared" si="16"/>
        <v>0</v>
      </c>
      <c r="BL11" s="14">
        <f t="shared" si="17"/>
        <v>0</v>
      </c>
      <c r="BM11" s="14">
        <f t="shared" si="18"/>
        <v>0</v>
      </c>
      <c r="BN11" s="13">
        <f t="shared" si="7"/>
        <v>0</v>
      </c>
      <c r="BP11" s="38">
        <f t="shared" si="8"/>
        <v>0</v>
      </c>
      <c r="BQ11" s="38">
        <f t="shared" si="9"/>
        <v>0</v>
      </c>
      <c r="BR11" s="96"/>
      <c r="BS11" s="95"/>
      <c r="BV11" s="24"/>
      <c r="BY11" s="14" t="str">
        <f t="shared" si="20"/>
        <v/>
      </c>
      <c r="CD11" s="17"/>
      <c r="CE11" s="17"/>
      <c r="CI11" s="13"/>
      <c r="CL11" s="14"/>
      <c r="CN11" s="16"/>
      <c r="CP11" s="26"/>
      <c r="CU11" s="173" t="str">
        <f t="shared" si="10"/>
        <v/>
      </c>
      <c r="DY11" s="14"/>
      <c r="DZ11" s="14"/>
      <c r="EA11" s="26"/>
      <c r="EB11" s="40"/>
      <c r="EC11" s="40"/>
      <c r="ED11" s="40"/>
    </row>
    <row r="12" spans="2:134" ht="10.5" customHeight="1">
      <c r="B12" s="33">
        <f>'Game 1'!B12</f>
        <v>0</v>
      </c>
      <c r="C12" s="51">
        <f>'Game 1'!C12</f>
        <v>0</v>
      </c>
      <c r="D12" s="35">
        <f>'Game 1'!D12</f>
        <v>0</v>
      </c>
      <c r="E12" s="40"/>
      <c r="F12" s="34"/>
      <c r="G12" s="35"/>
      <c r="H12" s="40"/>
      <c r="I12" s="34"/>
      <c r="J12" s="35"/>
      <c r="K12" s="40"/>
      <c r="L12" s="34"/>
      <c r="M12" s="35"/>
      <c r="N12" s="40"/>
      <c r="O12" s="34"/>
      <c r="P12" s="35"/>
      <c r="Q12" s="40"/>
      <c r="R12" s="34"/>
      <c r="S12" s="35"/>
      <c r="T12" s="40"/>
      <c r="U12" s="34"/>
      <c r="V12" s="35"/>
      <c r="W12" s="40"/>
      <c r="X12" s="34"/>
      <c r="Y12" s="35"/>
      <c r="Z12" s="40"/>
      <c r="AA12" s="34"/>
      <c r="AB12" s="35"/>
      <c r="AC12" s="40"/>
      <c r="AD12" s="34"/>
      <c r="AE12" s="35"/>
      <c r="AF12" s="40"/>
      <c r="AG12" s="34"/>
      <c r="AH12" s="35"/>
      <c r="AI12" s="119"/>
      <c r="AJ12" s="34"/>
      <c r="AK12" s="35"/>
      <c r="AL12" s="119"/>
      <c r="AM12" s="34"/>
      <c r="AN12" s="35"/>
      <c r="AO12" s="119"/>
      <c r="AP12" s="34"/>
      <c r="AQ12" s="35"/>
      <c r="AR12" s="119"/>
      <c r="AS12" s="34"/>
      <c r="AT12" s="35"/>
      <c r="AU12" s="119"/>
      <c r="AV12" s="34"/>
      <c r="AW12" s="35"/>
      <c r="AX12" s="36">
        <f t="shared" si="0"/>
        <v>0</v>
      </c>
      <c r="AY12" s="14" t="str">
        <f t="shared" si="1"/>
        <v/>
      </c>
      <c r="AZ12" s="37">
        <f t="shared" si="11"/>
        <v>0</v>
      </c>
      <c r="BA12" s="14">
        <f t="shared" si="12"/>
        <v>0</v>
      </c>
      <c r="BB12" s="14">
        <f t="shared" si="13"/>
        <v>0</v>
      </c>
      <c r="BC12" s="14">
        <f t="shared" si="19"/>
        <v>0</v>
      </c>
      <c r="BD12" s="14">
        <f t="shared" si="14"/>
        <v>0</v>
      </c>
      <c r="BE12" s="14">
        <f t="shared" si="2"/>
        <v>0</v>
      </c>
      <c r="BF12" s="14">
        <f t="shared" si="3"/>
        <v>0</v>
      </c>
      <c r="BG12" s="39">
        <f t="shared" si="15"/>
        <v>0</v>
      </c>
      <c r="BH12" s="14">
        <f t="shared" si="4"/>
        <v>0</v>
      </c>
      <c r="BI12" s="14">
        <f t="shared" si="5"/>
        <v>0</v>
      </c>
      <c r="BJ12" s="14">
        <f t="shared" si="6"/>
        <v>0</v>
      </c>
      <c r="BK12" s="14">
        <f t="shared" si="16"/>
        <v>0</v>
      </c>
      <c r="BL12" s="14">
        <f t="shared" si="17"/>
        <v>0</v>
      </c>
      <c r="BM12" s="14">
        <f t="shared" si="18"/>
        <v>0</v>
      </c>
      <c r="BN12" s="13">
        <f t="shared" si="7"/>
        <v>0</v>
      </c>
      <c r="BP12" s="38">
        <f t="shared" si="8"/>
        <v>0</v>
      </c>
      <c r="BQ12" s="38">
        <f t="shared" si="9"/>
        <v>0</v>
      </c>
      <c r="BR12" s="96"/>
      <c r="BS12" s="19"/>
      <c r="BT12" s="19"/>
      <c r="BU12" s="19"/>
      <c r="BV12" s="94"/>
      <c r="BW12" s="20">
        <f t="shared" ref="BW12:CN12" si="21">SUM(BW2:BW11)</f>
        <v>0</v>
      </c>
      <c r="BX12" s="20">
        <f t="shared" si="21"/>
        <v>0</v>
      </c>
      <c r="BY12" s="20">
        <f t="shared" si="21"/>
        <v>0</v>
      </c>
      <c r="BZ12" s="20">
        <f t="shared" si="21"/>
        <v>0</v>
      </c>
      <c r="CA12" s="20">
        <f t="shared" si="21"/>
        <v>0</v>
      </c>
      <c r="CB12" s="20">
        <f t="shared" si="21"/>
        <v>0</v>
      </c>
      <c r="CC12" s="20">
        <f t="shared" si="21"/>
        <v>0</v>
      </c>
      <c r="CD12" s="72">
        <f t="shared" si="21"/>
        <v>0</v>
      </c>
      <c r="CE12" s="72">
        <f t="shared" si="21"/>
        <v>0</v>
      </c>
      <c r="CF12" s="20">
        <f t="shared" si="21"/>
        <v>0</v>
      </c>
      <c r="CG12" s="20">
        <f t="shared" si="21"/>
        <v>0</v>
      </c>
      <c r="CH12" s="20">
        <f t="shared" si="21"/>
        <v>0</v>
      </c>
      <c r="CI12" s="21">
        <f t="shared" si="21"/>
        <v>0</v>
      </c>
      <c r="CJ12" s="20">
        <f t="shared" si="21"/>
        <v>0</v>
      </c>
      <c r="CK12" s="20">
        <f t="shared" si="21"/>
        <v>0</v>
      </c>
      <c r="CL12" s="20">
        <f t="shared" si="21"/>
        <v>0</v>
      </c>
      <c r="CM12" s="20">
        <f t="shared" si="21"/>
        <v>0</v>
      </c>
      <c r="CN12" s="20">
        <f t="shared" si="21"/>
        <v>0</v>
      </c>
      <c r="CO12" s="20">
        <f>SUM(CO2:CO11)</f>
        <v>0</v>
      </c>
      <c r="CP12" s="26"/>
      <c r="CQ12" s="117"/>
      <c r="CU12" s="173" t="str">
        <f t="shared" si="10"/>
        <v/>
      </c>
      <c r="DY12" s="14"/>
      <c r="DZ12" s="14"/>
      <c r="EA12" s="26"/>
    </row>
    <row r="13" spans="2:134" ht="10.5" customHeight="1">
      <c r="B13" s="41"/>
      <c r="C13" s="42"/>
      <c r="D13" s="42"/>
      <c r="E13" s="197"/>
      <c r="F13" s="42"/>
      <c r="G13" s="43"/>
      <c r="H13" s="197"/>
      <c r="I13" s="42"/>
      <c r="J13" s="43"/>
      <c r="K13" s="197"/>
      <c r="L13" s="42"/>
      <c r="M13" s="43"/>
      <c r="N13" s="197"/>
      <c r="O13" s="42"/>
      <c r="P13" s="43"/>
      <c r="Q13" s="197"/>
      <c r="R13" s="42"/>
      <c r="S13" s="43"/>
      <c r="T13" s="197"/>
      <c r="U13" s="42"/>
      <c r="V13" s="43"/>
      <c r="W13" s="197"/>
      <c r="X13" s="42"/>
      <c r="Y13" s="43"/>
      <c r="Z13" s="197"/>
      <c r="AA13" s="42"/>
      <c r="AB13" s="43"/>
      <c r="AC13" s="197"/>
      <c r="AD13" s="42"/>
      <c r="AE13" s="43"/>
      <c r="AF13" s="197"/>
      <c r="AG13" s="42"/>
      <c r="AH13" s="43"/>
      <c r="AI13" s="120"/>
      <c r="AJ13" s="42"/>
      <c r="AK13" s="43"/>
      <c r="AL13" s="120"/>
      <c r="AM13" s="42"/>
      <c r="AN13" s="43"/>
      <c r="AO13" s="120"/>
      <c r="AP13" s="42"/>
      <c r="AQ13" s="43"/>
      <c r="AR13" s="120"/>
      <c r="AS13" s="42"/>
      <c r="AT13" s="43"/>
      <c r="AU13" s="120"/>
      <c r="AV13" s="42"/>
      <c r="AW13" s="43"/>
      <c r="AX13" s="36" t="str">
        <f t="shared" si="0"/>
        <v/>
      </c>
      <c r="AY13" s="14" t="str">
        <f t="shared" si="1"/>
        <v/>
      </c>
      <c r="AZ13" s="37">
        <f t="shared" si="11"/>
        <v>0</v>
      </c>
      <c r="BA13" s="14">
        <f t="shared" si="12"/>
        <v>0</v>
      </c>
      <c r="BB13" s="14">
        <f t="shared" si="13"/>
        <v>0</v>
      </c>
      <c r="BC13" s="14">
        <f t="shared" si="19"/>
        <v>0</v>
      </c>
      <c r="BD13" s="14">
        <f t="shared" si="14"/>
        <v>0</v>
      </c>
      <c r="BE13" s="14">
        <f t="shared" si="2"/>
        <v>0</v>
      </c>
      <c r="BF13" s="14">
        <f t="shared" si="3"/>
        <v>0</v>
      </c>
      <c r="BG13" s="39">
        <f t="shared" si="15"/>
        <v>0</v>
      </c>
      <c r="BH13" s="14">
        <f t="shared" si="4"/>
        <v>0</v>
      </c>
      <c r="BI13" s="14">
        <f t="shared" si="5"/>
        <v>0</v>
      </c>
      <c r="BJ13" s="14">
        <f t="shared" si="6"/>
        <v>0</v>
      </c>
      <c r="BK13" s="14">
        <f t="shared" si="16"/>
        <v>0</v>
      </c>
      <c r="BL13" s="14">
        <f t="shared" si="17"/>
        <v>0</v>
      </c>
      <c r="BM13" s="14">
        <f t="shared" si="18"/>
        <v>0</v>
      </c>
      <c r="BN13" s="13">
        <f t="shared" si="7"/>
        <v>0</v>
      </c>
      <c r="BP13" s="38">
        <f t="shared" si="8"/>
        <v>0</v>
      </c>
      <c r="BQ13" s="38">
        <f t="shared" si="9"/>
        <v>0</v>
      </c>
      <c r="BR13" s="96"/>
      <c r="BW13" s="13"/>
      <c r="CB13" s="167"/>
      <c r="CC13" s="170" t="s">
        <v>107</v>
      </c>
      <c r="CE13" s="14"/>
      <c r="CF13" s="130" t="str">
        <f>IF(CF12=BB52,"","X")</f>
        <v/>
      </c>
      <c r="CG13" s="131" t="str">
        <f>IF(CG12=BA52,"","X")</f>
        <v/>
      </c>
      <c r="CH13" s="132"/>
      <c r="CI13" s="131" t="str">
        <f>IF(CI12=BF52,"","X")</f>
        <v/>
      </c>
      <c r="CJ13" s="131" t="str">
        <f>IF(CJ12=BG52,"","X")</f>
        <v/>
      </c>
      <c r="CK13" s="131" t="str">
        <f>IF(CK12=BH52,"","X")</f>
        <v/>
      </c>
      <c r="CL13" s="133" t="str">
        <f>IF(CL12=BK52,"","X")</f>
        <v/>
      </c>
      <c r="CM13" s="117" t="s">
        <v>104</v>
      </c>
      <c r="CN13" s="16"/>
      <c r="CQ13" s="117"/>
      <c r="CU13" s="173" t="str">
        <f t="shared" si="10"/>
        <v/>
      </c>
      <c r="DY13" s="14"/>
      <c r="DZ13" s="14"/>
      <c r="EA13" s="26"/>
    </row>
    <row r="14" spans="2:134" ht="10.5" customHeight="1">
      <c r="B14" s="33">
        <f>'Game 1'!B14</f>
        <v>0</v>
      </c>
      <c r="C14" s="51">
        <f>'Game 1'!C14</f>
        <v>0</v>
      </c>
      <c r="D14" s="35">
        <f>'Game 1'!D14</f>
        <v>0</v>
      </c>
      <c r="E14" s="40"/>
      <c r="F14" s="34"/>
      <c r="G14" s="35"/>
      <c r="H14" s="40"/>
      <c r="I14" s="34"/>
      <c r="J14" s="35"/>
      <c r="K14" s="40"/>
      <c r="L14" s="34"/>
      <c r="M14" s="35"/>
      <c r="N14" s="40"/>
      <c r="O14" s="34"/>
      <c r="P14" s="35"/>
      <c r="Q14" s="40"/>
      <c r="R14" s="34"/>
      <c r="S14" s="35"/>
      <c r="T14" s="40"/>
      <c r="U14" s="34"/>
      <c r="V14" s="35"/>
      <c r="W14" s="40"/>
      <c r="X14" s="34"/>
      <c r="Y14" s="35"/>
      <c r="Z14" s="40"/>
      <c r="AA14" s="34"/>
      <c r="AB14" s="35"/>
      <c r="AC14" s="40"/>
      <c r="AD14" s="34"/>
      <c r="AE14" s="35"/>
      <c r="AF14" s="40"/>
      <c r="AG14" s="34"/>
      <c r="AH14" s="35"/>
      <c r="AI14" s="119"/>
      <c r="AJ14" s="34"/>
      <c r="AK14" s="35"/>
      <c r="AL14" s="119"/>
      <c r="AM14" s="34"/>
      <c r="AN14" s="35"/>
      <c r="AO14" s="119"/>
      <c r="AP14" s="34"/>
      <c r="AQ14" s="35"/>
      <c r="AR14" s="119"/>
      <c r="AS14" s="34"/>
      <c r="AT14" s="35"/>
      <c r="AU14" s="119"/>
      <c r="AV14" s="34"/>
      <c r="AW14" s="35"/>
      <c r="AX14" s="36">
        <f t="shared" si="0"/>
        <v>0</v>
      </c>
      <c r="AY14" s="14" t="str">
        <f t="shared" si="1"/>
        <v/>
      </c>
      <c r="AZ14" s="37">
        <f t="shared" si="11"/>
        <v>0</v>
      </c>
      <c r="BA14" s="14">
        <f t="shared" si="12"/>
        <v>0</v>
      </c>
      <c r="BB14" s="14">
        <f t="shared" si="13"/>
        <v>0</v>
      </c>
      <c r="BC14" s="14">
        <f t="shared" si="19"/>
        <v>0</v>
      </c>
      <c r="BD14" s="14">
        <f t="shared" si="14"/>
        <v>0</v>
      </c>
      <c r="BE14" s="14">
        <f t="shared" si="2"/>
        <v>0</v>
      </c>
      <c r="BF14" s="14">
        <f t="shared" si="3"/>
        <v>0</v>
      </c>
      <c r="BG14" s="39">
        <f t="shared" si="15"/>
        <v>0</v>
      </c>
      <c r="BH14" s="14">
        <f t="shared" si="4"/>
        <v>0</v>
      </c>
      <c r="BI14" s="14">
        <f t="shared" si="5"/>
        <v>0</v>
      </c>
      <c r="BJ14" s="14">
        <f t="shared" si="6"/>
        <v>0</v>
      </c>
      <c r="BK14" s="14">
        <f t="shared" si="16"/>
        <v>0</v>
      </c>
      <c r="BL14" s="14">
        <f t="shared" si="17"/>
        <v>0</v>
      </c>
      <c r="BM14" s="14">
        <f t="shared" si="18"/>
        <v>0</v>
      </c>
      <c r="BN14" s="13">
        <f t="shared" si="7"/>
        <v>0</v>
      </c>
      <c r="BP14" s="38">
        <f t="shared" si="8"/>
        <v>0</v>
      </c>
      <c r="BQ14" s="38">
        <f t="shared" si="9"/>
        <v>0</v>
      </c>
      <c r="BR14" s="96"/>
      <c r="BU14" s="14"/>
      <c r="BV14" s="14"/>
      <c r="CH14" s="13">
        <f>SUM(E52:AU52)</f>
        <v>0</v>
      </c>
      <c r="CI14" s="170" t="s">
        <v>106</v>
      </c>
      <c r="CM14" s="4"/>
      <c r="CO14" s="4"/>
      <c r="CU14" s="173" t="str">
        <f t="shared" si="10"/>
        <v/>
      </c>
      <c r="CZ14" s="26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</row>
    <row r="15" spans="2:134" ht="10.5" customHeight="1">
      <c r="B15" s="41"/>
      <c r="C15" s="42"/>
      <c r="D15" s="42"/>
      <c r="E15" s="197"/>
      <c r="F15" s="42"/>
      <c r="G15" s="43"/>
      <c r="H15" s="197"/>
      <c r="I15" s="42"/>
      <c r="J15" s="43"/>
      <c r="K15" s="197"/>
      <c r="L15" s="42"/>
      <c r="M15" s="43"/>
      <c r="N15" s="197"/>
      <c r="O15" s="42"/>
      <c r="P15" s="43"/>
      <c r="Q15" s="197"/>
      <c r="R15" s="42"/>
      <c r="S15" s="43"/>
      <c r="T15" s="197"/>
      <c r="U15" s="42"/>
      <c r="V15" s="43"/>
      <c r="W15" s="197"/>
      <c r="X15" s="42"/>
      <c r="Y15" s="43"/>
      <c r="Z15" s="197"/>
      <c r="AA15" s="42"/>
      <c r="AB15" s="43"/>
      <c r="AC15" s="197"/>
      <c r="AD15" s="42"/>
      <c r="AE15" s="43"/>
      <c r="AF15" s="197"/>
      <c r="AG15" s="42"/>
      <c r="AH15" s="43"/>
      <c r="AI15" s="120"/>
      <c r="AJ15" s="42"/>
      <c r="AK15" s="43"/>
      <c r="AL15" s="120"/>
      <c r="AM15" s="42"/>
      <c r="AN15" s="43"/>
      <c r="AO15" s="120"/>
      <c r="AP15" s="42"/>
      <c r="AQ15" s="43"/>
      <c r="AR15" s="120"/>
      <c r="AS15" s="42"/>
      <c r="AT15" s="43"/>
      <c r="AU15" s="120"/>
      <c r="AV15" s="42"/>
      <c r="AW15" s="43"/>
      <c r="AX15" s="36" t="str">
        <f t="shared" si="0"/>
        <v/>
      </c>
      <c r="AY15" s="14" t="str">
        <f t="shared" si="1"/>
        <v/>
      </c>
      <c r="AZ15" s="37">
        <f t="shared" si="11"/>
        <v>0</v>
      </c>
      <c r="BA15" s="14">
        <f t="shared" si="12"/>
        <v>0</v>
      </c>
      <c r="BB15" s="14">
        <f t="shared" si="13"/>
        <v>0</v>
      </c>
      <c r="BC15" s="14">
        <f t="shared" si="19"/>
        <v>0</v>
      </c>
      <c r="BD15" s="14">
        <f t="shared" si="14"/>
        <v>0</v>
      </c>
      <c r="BE15" s="14">
        <f t="shared" si="2"/>
        <v>0</v>
      </c>
      <c r="BF15" s="14">
        <f t="shared" si="3"/>
        <v>0</v>
      </c>
      <c r="BG15" s="39">
        <f t="shared" si="15"/>
        <v>0</v>
      </c>
      <c r="BH15" s="14">
        <f t="shared" si="4"/>
        <v>0</v>
      </c>
      <c r="BI15" s="14">
        <f t="shared" si="5"/>
        <v>0</v>
      </c>
      <c r="BJ15" s="14">
        <f t="shared" si="6"/>
        <v>0</v>
      </c>
      <c r="BK15" s="14">
        <f t="shared" si="16"/>
        <v>0</v>
      </c>
      <c r="BL15" s="14">
        <f t="shared" si="17"/>
        <v>0</v>
      </c>
      <c r="BM15" s="14">
        <f t="shared" si="18"/>
        <v>0</v>
      </c>
      <c r="BN15" s="13">
        <f t="shared" si="7"/>
        <v>0</v>
      </c>
      <c r="BP15" s="38">
        <f t="shared" si="8"/>
        <v>0</v>
      </c>
      <c r="BQ15" s="38">
        <f t="shared" si="9"/>
        <v>0</v>
      </c>
      <c r="BR15" s="96"/>
      <c r="BU15" s="14"/>
      <c r="BV15" s="14"/>
      <c r="BW15" s="4"/>
      <c r="BX15" s="26"/>
      <c r="BZ15" s="26"/>
      <c r="CD15" s="18"/>
      <c r="CF15" s="18"/>
      <c r="CH15" s="199" t="str">
        <f>IF(CG12-CH12&lt;&gt;CH14,"missing UER","")</f>
        <v/>
      </c>
      <c r="CJ15" s="26"/>
      <c r="CK15" s="16"/>
      <c r="CL15" s="14"/>
      <c r="CM15" s="26"/>
      <c r="CS15" s="137"/>
      <c r="CU15" s="173" t="str">
        <f t="shared" si="10"/>
        <v/>
      </c>
      <c r="CZ15" s="26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</row>
    <row r="16" spans="2:134" ht="10.5" customHeight="1">
      <c r="B16" s="33">
        <f>'Game 1'!B16</f>
        <v>0</v>
      </c>
      <c r="C16" s="51">
        <f>'Game 1'!C16</f>
        <v>0</v>
      </c>
      <c r="D16" s="35">
        <f>'Game 1'!D16</f>
        <v>0</v>
      </c>
      <c r="E16" s="40"/>
      <c r="F16" s="34"/>
      <c r="G16" s="35"/>
      <c r="H16" s="40"/>
      <c r="I16" s="34"/>
      <c r="J16" s="35"/>
      <c r="K16" s="40"/>
      <c r="L16" s="34"/>
      <c r="M16" s="35"/>
      <c r="N16" s="40"/>
      <c r="O16" s="34"/>
      <c r="P16" s="35"/>
      <c r="Q16" s="40"/>
      <c r="R16" s="34"/>
      <c r="S16" s="35"/>
      <c r="T16" s="40"/>
      <c r="U16" s="34"/>
      <c r="V16" s="35"/>
      <c r="W16" s="40"/>
      <c r="X16" s="34"/>
      <c r="Y16" s="35"/>
      <c r="Z16" s="40"/>
      <c r="AA16" s="34"/>
      <c r="AB16" s="35"/>
      <c r="AC16" s="40"/>
      <c r="AD16" s="34"/>
      <c r="AE16" s="35"/>
      <c r="AF16" s="40"/>
      <c r="AG16" s="34"/>
      <c r="AH16" s="35"/>
      <c r="AI16" s="119"/>
      <c r="AJ16" s="34"/>
      <c r="AK16" s="35"/>
      <c r="AL16" s="119"/>
      <c r="AM16" s="34"/>
      <c r="AN16" s="35"/>
      <c r="AO16" s="119"/>
      <c r="AP16" s="34"/>
      <c r="AQ16" s="35"/>
      <c r="AR16" s="119"/>
      <c r="AS16" s="34"/>
      <c r="AT16" s="35"/>
      <c r="AU16" s="119"/>
      <c r="AV16" s="34"/>
      <c r="AW16" s="35"/>
      <c r="AX16" s="36">
        <f t="shared" si="0"/>
        <v>0</v>
      </c>
      <c r="AY16" s="14" t="str">
        <f t="shared" si="1"/>
        <v/>
      </c>
      <c r="AZ16" s="37">
        <f t="shared" si="11"/>
        <v>0</v>
      </c>
      <c r="BA16" s="14">
        <f t="shared" si="12"/>
        <v>0</v>
      </c>
      <c r="BB16" s="14">
        <f t="shared" si="13"/>
        <v>0</v>
      </c>
      <c r="BC16" s="14">
        <f t="shared" si="19"/>
        <v>0</v>
      </c>
      <c r="BD16" s="14">
        <f t="shared" si="14"/>
        <v>0</v>
      </c>
      <c r="BE16" s="14">
        <f t="shared" si="2"/>
        <v>0</v>
      </c>
      <c r="BF16" s="14">
        <f t="shared" si="3"/>
        <v>0</v>
      </c>
      <c r="BG16" s="39">
        <f t="shared" si="15"/>
        <v>0</v>
      </c>
      <c r="BH16" s="14">
        <f t="shared" si="4"/>
        <v>0</v>
      </c>
      <c r="BI16" s="14">
        <f t="shared" si="5"/>
        <v>0</v>
      </c>
      <c r="BJ16" s="14">
        <f t="shared" si="6"/>
        <v>0</v>
      </c>
      <c r="BK16" s="14">
        <f t="shared" si="16"/>
        <v>0</v>
      </c>
      <c r="BL16" s="14">
        <f t="shared" si="17"/>
        <v>0</v>
      </c>
      <c r="BM16" s="14">
        <f t="shared" si="18"/>
        <v>0</v>
      </c>
      <c r="BN16" s="13">
        <f t="shared" si="7"/>
        <v>0</v>
      </c>
      <c r="BP16" s="38">
        <f t="shared" si="8"/>
        <v>0</v>
      </c>
      <c r="BQ16" s="38">
        <f t="shared" si="9"/>
        <v>0</v>
      </c>
      <c r="BR16" s="96"/>
      <c r="BU16" s="14"/>
      <c r="BV16" s="14"/>
      <c r="BW16" s="112"/>
      <c r="BX16" s="77"/>
      <c r="BZ16" s="112"/>
      <c r="CA16" s="77"/>
      <c r="CC16" s="112"/>
      <c r="CD16" s="76"/>
      <c r="CE16" s="14"/>
      <c r="CF16" s="113"/>
      <c r="CG16" s="77"/>
      <c r="CI16" s="112"/>
      <c r="CJ16" s="77"/>
      <c r="CL16" s="112"/>
      <c r="CM16" s="77"/>
      <c r="CS16" s="137"/>
      <c r="CU16" s="173" t="str">
        <f t="shared" si="10"/>
        <v/>
      </c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</row>
    <row r="17" spans="2:129" ht="10.5" customHeight="1">
      <c r="B17" s="41"/>
      <c r="C17" s="42"/>
      <c r="D17" s="42"/>
      <c r="E17" s="197"/>
      <c r="F17" s="42"/>
      <c r="G17" s="43"/>
      <c r="H17" s="197"/>
      <c r="I17" s="42"/>
      <c r="J17" s="43"/>
      <c r="K17" s="197"/>
      <c r="L17" s="42"/>
      <c r="M17" s="43"/>
      <c r="N17" s="197"/>
      <c r="O17" s="42"/>
      <c r="P17" s="43"/>
      <c r="Q17" s="197"/>
      <c r="R17" s="42"/>
      <c r="S17" s="43"/>
      <c r="T17" s="197"/>
      <c r="U17" s="42"/>
      <c r="V17" s="43"/>
      <c r="W17" s="197"/>
      <c r="X17" s="42"/>
      <c r="Y17" s="43"/>
      <c r="Z17" s="197"/>
      <c r="AA17" s="42"/>
      <c r="AB17" s="43"/>
      <c r="AC17" s="197"/>
      <c r="AD17" s="42"/>
      <c r="AE17" s="43"/>
      <c r="AF17" s="197"/>
      <c r="AG17" s="42"/>
      <c r="AH17" s="43"/>
      <c r="AI17" s="120"/>
      <c r="AJ17" s="42"/>
      <c r="AK17" s="43"/>
      <c r="AL17" s="120"/>
      <c r="AM17" s="42"/>
      <c r="AN17" s="43"/>
      <c r="AO17" s="120"/>
      <c r="AP17" s="42"/>
      <c r="AQ17" s="43"/>
      <c r="AR17" s="120"/>
      <c r="AS17" s="42"/>
      <c r="AT17" s="43"/>
      <c r="AU17" s="120"/>
      <c r="AV17" s="42"/>
      <c r="AW17" s="43"/>
      <c r="AX17" s="36" t="str">
        <f t="shared" si="0"/>
        <v/>
      </c>
      <c r="AY17" s="14" t="str">
        <f t="shared" si="1"/>
        <v/>
      </c>
      <c r="AZ17" s="37">
        <f t="shared" si="11"/>
        <v>0</v>
      </c>
      <c r="BA17" s="14">
        <f t="shared" si="12"/>
        <v>0</v>
      </c>
      <c r="BB17" s="14">
        <f t="shared" si="13"/>
        <v>0</v>
      </c>
      <c r="BC17" s="14">
        <f t="shared" si="19"/>
        <v>0</v>
      </c>
      <c r="BD17" s="14">
        <f t="shared" si="14"/>
        <v>0</v>
      </c>
      <c r="BE17" s="14">
        <f t="shared" si="2"/>
        <v>0</v>
      </c>
      <c r="BF17" s="14">
        <f t="shared" si="3"/>
        <v>0</v>
      </c>
      <c r="BG17" s="39">
        <f t="shared" si="15"/>
        <v>0</v>
      </c>
      <c r="BH17" s="14">
        <f t="shared" si="4"/>
        <v>0</v>
      </c>
      <c r="BI17" s="14">
        <f t="shared" si="5"/>
        <v>0</v>
      </c>
      <c r="BJ17" s="14">
        <f t="shared" si="6"/>
        <v>0</v>
      </c>
      <c r="BK17" s="14">
        <f t="shared" si="16"/>
        <v>0</v>
      </c>
      <c r="BL17" s="14">
        <f t="shared" si="17"/>
        <v>0</v>
      </c>
      <c r="BM17" s="14">
        <f t="shared" si="18"/>
        <v>0</v>
      </c>
      <c r="BN17" s="13">
        <f t="shared" si="7"/>
        <v>0</v>
      </c>
      <c r="BP17" s="38">
        <f t="shared" si="8"/>
        <v>0</v>
      </c>
      <c r="BQ17" s="38">
        <f t="shared" si="9"/>
        <v>0</v>
      </c>
      <c r="BR17" s="96"/>
      <c r="BU17" s="14"/>
      <c r="BV17" s="14"/>
      <c r="BW17" s="112"/>
      <c r="BX17" s="77"/>
      <c r="BZ17" s="112"/>
      <c r="CA17" s="77"/>
      <c r="CC17" s="112"/>
      <c r="CD17" s="76"/>
      <c r="CE17" s="14"/>
      <c r="CF17" s="113"/>
      <c r="CG17" s="77"/>
      <c r="CI17" s="112"/>
      <c r="CJ17" s="77"/>
      <c r="CL17" s="112"/>
      <c r="CM17" s="77"/>
      <c r="CS17" s="137"/>
      <c r="CU17" s="173" t="str">
        <f t="shared" si="10"/>
        <v/>
      </c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</row>
    <row r="18" spans="2:129" ht="10.5" customHeight="1">
      <c r="B18" s="33">
        <f>'Game 1'!B18</f>
        <v>0</v>
      </c>
      <c r="C18" s="51">
        <f>'Game 1'!C18</f>
        <v>0</v>
      </c>
      <c r="D18" s="35">
        <f>'Game 1'!D18</f>
        <v>0</v>
      </c>
      <c r="E18" s="40"/>
      <c r="F18" s="34"/>
      <c r="G18" s="35"/>
      <c r="H18" s="40"/>
      <c r="I18" s="34"/>
      <c r="J18" s="35"/>
      <c r="K18" s="40"/>
      <c r="L18" s="34"/>
      <c r="M18" s="35"/>
      <c r="N18" s="40"/>
      <c r="O18" s="34"/>
      <c r="P18" s="35"/>
      <c r="Q18" s="40"/>
      <c r="R18" s="34"/>
      <c r="S18" s="35"/>
      <c r="T18" s="40"/>
      <c r="U18" s="34"/>
      <c r="V18" s="35"/>
      <c r="W18" s="40"/>
      <c r="X18" s="34"/>
      <c r="Y18" s="35"/>
      <c r="Z18" s="40"/>
      <c r="AA18" s="34"/>
      <c r="AB18" s="35"/>
      <c r="AC18" s="40"/>
      <c r="AD18" s="34"/>
      <c r="AE18" s="35"/>
      <c r="AF18" s="40"/>
      <c r="AG18" s="34"/>
      <c r="AH18" s="35"/>
      <c r="AI18" s="119"/>
      <c r="AJ18" s="34"/>
      <c r="AK18" s="35"/>
      <c r="AL18" s="119"/>
      <c r="AM18" s="34"/>
      <c r="AN18" s="35"/>
      <c r="AO18" s="119"/>
      <c r="AP18" s="34"/>
      <c r="AQ18" s="35"/>
      <c r="AR18" s="119"/>
      <c r="AS18" s="34"/>
      <c r="AT18" s="35"/>
      <c r="AU18" s="119"/>
      <c r="AV18" s="34"/>
      <c r="AW18" s="35"/>
      <c r="AX18" s="36">
        <f t="shared" si="0"/>
        <v>0</v>
      </c>
      <c r="AY18" s="14" t="str">
        <f t="shared" si="1"/>
        <v/>
      </c>
      <c r="AZ18" s="37">
        <f t="shared" si="11"/>
        <v>0</v>
      </c>
      <c r="BA18" s="14">
        <f t="shared" si="12"/>
        <v>0</v>
      </c>
      <c r="BB18" s="14">
        <f t="shared" si="13"/>
        <v>0</v>
      </c>
      <c r="BC18" s="14">
        <f t="shared" si="19"/>
        <v>0</v>
      </c>
      <c r="BD18" s="14">
        <f t="shared" si="14"/>
        <v>0</v>
      </c>
      <c r="BE18" s="14">
        <f t="shared" si="2"/>
        <v>0</v>
      </c>
      <c r="BF18" s="14">
        <f t="shared" si="3"/>
        <v>0</v>
      </c>
      <c r="BG18" s="39">
        <f t="shared" si="15"/>
        <v>0</v>
      </c>
      <c r="BH18" s="14">
        <f t="shared" si="4"/>
        <v>0</v>
      </c>
      <c r="BI18" s="14">
        <f t="shared" si="5"/>
        <v>0</v>
      </c>
      <c r="BJ18" s="14">
        <f t="shared" si="6"/>
        <v>0</v>
      </c>
      <c r="BK18" s="14">
        <f t="shared" si="16"/>
        <v>0</v>
      </c>
      <c r="BL18" s="14">
        <f t="shared" si="17"/>
        <v>0</v>
      </c>
      <c r="BM18" s="14">
        <f t="shared" si="18"/>
        <v>0</v>
      </c>
      <c r="BN18" s="13">
        <f t="shared" si="7"/>
        <v>0</v>
      </c>
      <c r="BP18" s="38">
        <f t="shared" si="8"/>
        <v>0</v>
      </c>
      <c r="BQ18" s="38">
        <f t="shared" si="9"/>
        <v>0</v>
      </c>
      <c r="BR18" s="96"/>
      <c r="BT18" s="152" t="s">
        <v>80</v>
      </c>
      <c r="BU18" s="141"/>
      <c r="BV18" s="14"/>
      <c r="BW18" s="112"/>
      <c r="BX18" s="77"/>
      <c r="BZ18" s="112"/>
      <c r="CA18" s="77"/>
      <c r="CC18" s="112"/>
      <c r="CD18" s="76"/>
      <c r="CE18" s="14"/>
      <c r="CF18" s="113"/>
      <c r="CG18" s="77"/>
      <c r="CI18" s="112"/>
      <c r="CJ18" s="77"/>
      <c r="CL18" s="112"/>
      <c r="CM18" s="77"/>
      <c r="CS18" s="137"/>
      <c r="CU18" s="173" t="str">
        <f t="shared" si="10"/>
        <v/>
      </c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</row>
    <row r="19" spans="2:129" ht="10.5" customHeight="1">
      <c r="B19" s="41"/>
      <c r="C19" s="42"/>
      <c r="D19" s="42"/>
      <c r="E19" s="52"/>
      <c r="F19" s="42"/>
      <c r="G19" s="43"/>
      <c r="H19" s="52"/>
      <c r="I19" s="42"/>
      <c r="J19" s="43"/>
      <c r="K19" s="52"/>
      <c r="L19" s="42"/>
      <c r="M19" s="43"/>
      <c r="N19" s="52"/>
      <c r="O19" s="42"/>
      <c r="P19" s="43"/>
      <c r="Q19" s="52"/>
      <c r="R19" s="42"/>
      <c r="S19" s="43"/>
      <c r="T19" s="52"/>
      <c r="U19" s="42"/>
      <c r="V19" s="43"/>
      <c r="W19" s="52"/>
      <c r="X19" s="42"/>
      <c r="Y19" s="43"/>
      <c r="Z19" s="52"/>
      <c r="AA19" s="42"/>
      <c r="AB19" s="43"/>
      <c r="AC19" s="52"/>
      <c r="AD19" s="42"/>
      <c r="AE19" s="43"/>
      <c r="AF19" s="52"/>
      <c r="AG19" s="42"/>
      <c r="AH19" s="43"/>
      <c r="AI19" s="107"/>
      <c r="AJ19" s="42"/>
      <c r="AK19" s="43"/>
      <c r="AL19" s="107"/>
      <c r="AM19" s="42"/>
      <c r="AN19" s="43"/>
      <c r="AO19" s="107"/>
      <c r="AP19" s="42"/>
      <c r="AQ19" s="43"/>
      <c r="AR19" s="107"/>
      <c r="AS19" s="42"/>
      <c r="AT19" s="43"/>
      <c r="AU19" s="107"/>
      <c r="AV19" s="42"/>
      <c r="AW19" s="43"/>
      <c r="AX19" s="36" t="str">
        <f t="shared" si="0"/>
        <v/>
      </c>
      <c r="AY19" s="14" t="str">
        <f t="shared" si="1"/>
        <v/>
      </c>
      <c r="AZ19" s="37">
        <f t="shared" si="11"/>
        <v>0</v>
      </c>
      <c r="BA19" s="14">
        <f t="shared" si="12"/>
        <v>0</v>
      </c>
      <c r="BB19" s="14">
        <f t="shared" si="13"/>
        <v>0</v>
      </c>
      <c r="BC19" s="14">
        <f t="shared" si="19"/>
        <v>0</v>
      </c>
      <c r="BD19" s="14">
        <f t="shared" si="14"/>
        <v>0</v>
      </c>
      <c r="BE19" s="14">
        <f t="shared" si="2"/>
        <v>0</v>
      </c>
      <c r="BF19" s="14">
        <f t="shared" si="3"/>
        <v>0</v>
      </c>
      <c r="BG19" s="39">
        <f t="shared" si="15"/>
        <v>0</v>
      </c>
      <c r="BH19" s="14">
        <f t="shared" si="4"/>
        <v>0</v>
      </c>
      <c r="BI19" s="14">
        <f t="shared" si="5"/>
        <v>0</v>
      </c>
      <c r="BJ19" s="14"/>
      <c r="BK19" s="14">
        <f t="shared" si="16"/>
        <v>0</v>
      </c>
      <c r="BL19" s="14">
        <f t="shared" si="17"/>
        <v>0</v>
      </c>
      <c r="BM19" s="14">
        <f t="shared" si="18"/>
        <v>0</v>
      </c>
      <c r="BN19" s="13">
        <f t="shared" si="7"/>
        <v>0</v>
      </c>
      <c r="BP19" s="38">
        <f t="shared" si="8"/>
        <v>0</v>
      </c>
      <c r="BQ19" s="38">
        <f t="shared" si="9"/>
        <v>0</v>
      </c>
      <c r="BR19" s="96"/>
      <c r="BT19" s="6" t="s">
        <v>81</v>
      </c>
      <c r="BU19" s="145"/>
      <c r="BV19" s="14"/>
      <c r="BW19" s="112"/>
      <c r="BX19" s="77"/>
      <c r="BZ19" s="112"/>
      <c r="CA19" s="77"/>
      <c r="CC19" s="112"/>
      <c r="CD19" s="76"/>
      <c r="CE19" s="14"/>
      <c r="CF19" s="113"/>
      <c r="CG19" s="77"/>
      <c r="CI19" s="112"/>
      <c r="CJ19" s="77"/>
      <c r="CL19" s="112"/>
      <c r="CM19" s="77"/>
      <c r="CS19" s="137"/>
      <c r="CU19" s="173" t="str">
        <f t="shared" si="10"/>
        <v/>
      </c>
      <c r="CZ19" s="26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</row>
    <row r="20" spans="2:129" ht="10.5" customHeight="1">
      <c r="B20" s="102" t="s">
        <v>55</v>
      </c>
      <c r="C20" s="101">
        <f>SUM(D2+D4+D6+D8+D10+D12+D14+D16+D18)</f>
        <v>0</v>
      </c>
      <c r="E20" s="44"/>
      <c r="F20" s="34"/>
      <c r="G20" s="34"/>
      <c r="H20" s="44"/>
      <c r="I20" s="34"/>
      <c r="J20" s="34"/>
      <c r="K20" s="44"/>
      <c r="L20" s="34"/>
      <c r="M20" s="34"/>
      <c r="N20" s="44"/>
      <c r="O20" s="34"/>
      <c r="P20" s="34"/>
      <c r="Q20" s="44"/>
      <c r="R20" s="34"/>
      <c r="S20" s="34"/>
      <c r="T20" s="44"/>
      <c r="U20" s="34"/>
      <c r="V20" s="34"/>
      <c r="W20" s="44"/>
      <c r="X20" s="34"/>
      <c r="Y20" s="34"/>
      <c r="Z20" s="44"/>
      <c r="AA20" s="34"/>
      <c r="AB20" s="34"/>
      <c r="AC20" s="44"/>
      <c r="AD20" s="34"/>
      <c r="AE20" s="34"/>
      <c r="AF20" s="44"/>
      <c r="AG20" s="34"/>
      <c r="AH20" s="34"/>
      <c r="AI20" s="44"/>
      <c r="AJ20" s="34"/>
      <c r="AK20" s="34"/>
      <c r="AL20" s="44"/>
      <c r="AM20" s="34"/>
      <c r="AN20" s="34"/>
      <c r="AO20" s="44"/>
      <c r="AP20" s="34"/>
      <c r="AQ20" s="34"/>
      <c r="AR20" s="44"/>
      <c r="AS20" s="34"/>
      <c r="AT20" s="34"/>
      <c r="AU20" s="44"/>
      <c r="AV20" s="34"/>
      <c r="AW20" s="34"/>
      <c r="AY20" s="68"/>
      <c r="AZ20" s="68">
        <f>SUM(AZ2:AZ19)+SUM(AZ22:AZ27)</f>
        <v>0</v>
      </c>
      <c r="BA20" s="68">
        <f t="shared" ref="BA20:BO20" si="22">SUM(BA2:BA19)+SUM(BA22:BA27)</f>
        <v>0</v>
      </c>
      <c r="BB20" s="68">
        <f t="shared" si="22"/>
        <v>0</v>
      </c>
      <c r="BC20" s="68">
        <f t="shared" si="22"/>
        <v>0</v>
      </c>
      <c r="BD20" s="68">
        <f t="shared" si="22"/>
        <v>0</v>
      </c>
      <c r="BE20" s="68">
        <f t="shared" si="22"/>
        <v>0</v>
      </c>
      <c r="BF20" s="68">
        <f t="shared" si="22"/>
        <v>0</v>
      </c>
      <c r="BG20" s="69">
        <f t="shared" si="22"/>
        <v>0</v>
      </c>
      <c r="BH20" s="68">
        <f t="shared" si="22"/>
        <v>0</v>
      </c>
      <c r="BI20" s="68">
        <f t="shared" si="22"/>
        <v>0</v>
      </c>
      <c r="BJ20" s="68">
        <f t="shared" si="22"/>
        <v>0</v>
      </c>
      <c r="BK20" s="68">
        <f>SUM(BK2:BK19)+SUM(BK22:BK27)</f>
        <v>0</v>
      </c>
      <c r="BL20" s="68">
        <f t="shared" si="22"/>
        <v>0</v>
      </c>
      <c r="BM20" s="68">
        <f t="shared" si="22"/>
        <v>0</v>
      </c>
      <c r="BN20" s="45">
        <f t="shared" si="22"/>
        <v>0</v>
      </c>
      <c r="BO20" s="68">
        <f t="shared" si="22"/>
        <v>0</v>
      </c>
      <c r="BP20" s="68">
        <f>SUM(BP2:BP19)+SUM(BP22:BP27)</f>
        <v>0</v>
      </c>
      <c r="BQ20" s="70">
        <f t="shared" si="9"/>
        <v>0</v>
      </c>
      <c r="BR20" s="96"/>
      <c r="BT20" s="152" t="s">
        <v>82</v>
      </c>
      <c r="BU20" s="139"/>
      <c r="BV20" s="14"/>
      <c r="BW20" s="112"/>
      <c r="BX20" s="77"/>
      <c r="BZ20" s="112"/>
      <c r="CA20" s="77"/>
      <c r="CC20" s="112"/>
      <c r="CD20" s="76"/>
      <c r="CE20" s="14"/>
      <c r="CF20" s="113"/>
      <c r="CG20" s="77"/>
      <c r="CI20" s="112"/>
      <c r="CJ20" s="77"/>
      <c r="CL20" s="112"/>
      <c r="CM20" s="77"/>
      <c r="CQ20" s="14"/>
      <c r="CR20" s="14"/>
      <c r="CS20" s="14"/>
      <c r="CU20" s="174"/>
      <c r="CZ20" s="26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</row>
    <row r="21" spans="2:129" ht="10.5" customHeight="1">
      <c r="B21" s="48" t="s">
        <v>39</v>
      </c>
      <c r="E21" s="49" t="s">
        <v>16</v>
      </c>
      <c r="F21" s="50" t="s">
        <v>2</v>
      </c>
      <c r="G21" s="50" t="s">
        <v>32</v>
      </c>
      <c r="H21" s="49" t="s">
        <v>16</v>
      </c>
      <c r="I21" s="50"/>
      <c r="J21" s="50"/>
      <c r="K21" s="49" t="s">
        <v>16</v>
      </c>
      <c r="L21" s="50" t="s">
        <v>2</v>
      </c>
      <c r="M21" s="50" t="s">
        <v>32</v>
      </c>
      <c r="N21" s="49" t="s">
        <v>16</v>
      </c>
      <c r="O21" s="50" t="s">
        <v>2</v>
      </c>
      <c r="P21" s="50" t="s">
        <v>32</v>
      </c>
      <c r="Q21" s="49" t="s">
        <v>16</v>
      </c>
      <c r="R21" s="50" t="s">
        <v>2</v>
      </c>
      <c r="S21" s="50" t="s">
        <v>32</v>
      </c>
      <c r="T21" s="49" t="s">
        <v>16</v>
      </c>
      <c r="U21" s="50" t="s">
        <v>2</v>
      </c>
      <c r="V21" s="50" t="s">
        <v>32</v>
      </c>
      <c r="W21" s="49" t="s">
        <v>16</v>
      </c>
      <c r="X21" s="50" t="s">
        <v>2</v>
      </c>
      <c r="Y21" s="50" t="s">
        <v>32</v>
      </c>
      <c r="Z21" s="49" t="s">
        <v>16</v>
      </c>
      <c r="AA21" s="50" t="s">
        <v>2</v>
      </c>
      <c r="AB21" s="50" t="s">
        <v>32</v>
      </c>
      <c r="AC21" s="49" t="s">
        <v>16</v>
      </c>
      <c r="AD21" s="50" t="s">
        <v>2</v>
      </c>
      <c r="AE21" s="50" t="s">
        <v>32</v>
      </c>
      <c r="AF21" s="49" t="s">
        <v>16</v>
      </c>
      <c r="AG21" s="50" t="s">
        <v>2</v>
      </c>
      <c r="AH21" s="50" t="s">
        <v>32</v>
      </c>
      <c r="AI21" s="49" t="s">
        <v>16</v>
      </c>
      <c r="AJ21" s="50" t="s">
        <v>2</v>
      </c>
      <c r="AK21" s="50" t="s">
        <v>32</v>
      </c>
      <c r="AL21" s="49" t="s">
        <v>16</v>
      </c>
      <c r="AM21" s="50" t="s">
        <v>2</v>
      </c>
      <c r="AN21" s="50" t="s">
        <v>32</v>
      </c>
      <c r="AO21" s="49" t="s">
        <v>16</v>
      </c>
      <c r="AP21" s="50" t="s">
        <v>2</v>
      </c>
      <c r="AQ21" s="50" t="s">
        <v>32</v>
      </c>
      <c r="AR21" s="49" t="s">
        <v>16</v>
      </c>
      <c r="AS21" s="50" t="s">
        <v>2</v>
      </c>
      <c r="AT21" s="50" t="s">
        <v>32</v>
      </c>
      <c r="AU21" s="49" t="s">
        <v>16</v>
      </c>
      <c r="AV21" s="50" t="s">
        <v>2</v>
      </c>
      <c r="AW21" s="50" t="s">
        <v>32</v>
      </c>
      <c r="BG21" s="13">
        <f>COUNTIF(E21:AW21,"w")+COUNTIF(E21:AW21,"iw")</f>
        <v>0</v>
      </c>
      <c r="BL21" s="14">
        <f t="shared" ref="BL21:BL27" si="23">COUNTIF(E21:AW21,"*sf*")</f>
        <v>0</v>
      </c>
      <c r="BM21" s="14">
        <f t="shared" ref="BM21:BM27" si="24">COUNTIF(E21:AW21,"sac*")</f>
        <v>0</v>
      </c>
      <c r="BQ21" s="38"/>
      <c r="BR21" s="96"/>
      <c r="BT21" s="152" t="s">
        <v>83</v>
      </c>
      <c r="BU21" s="138"/>
      <c r="BV21" s="14"/>
      <c r="BW21" s="112"/>
      <c r="BX21" s="77"/>
      <c r="BZ21" s="112"/>
      <c r="CA21" s="77"/>
      <c r="CC21" s="112"/>
      <c r="CD21" s="76"/>
      <c r="CE21" s="14"/>
      <c r="CF21" s="113"/>
      <c r="CG21" s="77"/>
      <c r="CI21" s="112"/>
      <c r="CJ21" s="77"/>
      <c r="CL21" s="112"/>
      <c r="CM21" s="77"/>
      <c r="CN21" s="14"/>
      <c r="CQ21" s="14"/>
      <c r="CR21" s="14"/>
      <c r="CS21" s="14"/>
      <c r="CU21" s="174"/>
      <c r="CZ21" s="26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</row>
    <row r="22" spans="2:129" ht="9.75" customHeight="1">
      <c r="B22" s="135"/>
      <c r="C22" s="51"/>
      <c r="D22" s="51"/>
      <c r="E22" s="40"/>
      <c r="F22" s="34"/>
      <c r="G22" s="35"/>
      <c r="H22" s="40"/>
      <c r="I22" s="34"/>
      <c r="J22" s="35"/>
      <c r="K22" s="40"/>
      <c r="L22" s="34"/>
      <c r="M22" s="35"/>
      <c r="N22" s="40"/>
      <c r="O22" s="34"/>
      <c r="P22" s="35"/>
      <c r="Q22" s="40"/>
      <c r="R22" s="34"/>
      <c r="S22" s="35"/>
      <c r="T22" s="40"/>
      <c r="U22" s="34"/>
      <c r="V22" s="35"/>
      <c r="W22" s="40"/>
      <c r="X22" s="34"/>
      <c r="Y22" s="35"/>
      <c r="Z22" s="40"/>
      <c r="AA22" s="34"/>
      <c r="AB22" s="35"/>
      <c r="AC22" s="40"/>
      <c r="AD22" s="34"/>
      <c r="AE22" s="35"/>
      <c r="AF22" s="40"/>
      <c r="AG22" s="34"/>
      <c r="AH22" s="35"/>
      <c r="AI22" s="119"/>
      <c r="AJ22" s="34"/>
      <c r="AK22" s="35"/>
      <c r="AL22" s="119"/>
      <c r="AM22" s="34"/>
      <c r="AN22" s="35"/>
      <c r="AO22" s="119"/>
      <c r="AP22" s="34"/>
      <c r="AQ22" s="35"/>
      <c r="AR22" s="119"/>
      <c r="AS22" s="34"/>
      <c r="AT22" s="35"/>
      <c r="AU22" s="119"/>
      <c r="AV22" s="34"/>
      <c r="AW22" s="35"/>
      <c r="AX22" s="36" t="str">
        <f t="shared" ref="AX22:AX27" si="25">IF(B22="","",B22)</f>
        <v/>
      </c>
      <c r="AY22" s="14" t="str">
        <f t="shared" ref="AY22:AY27" si="26">IF(ISTEXT(B22),1,"")</f>
        <v/>
      </c>
      <c r="AZ22" s="37">
        <f t="shared" ref="AZ22:AZ27" si="27">COUNTIF(E22:AW22,"*")-COUNTIF(E22:AW22,"bb")-COUNTIF(E22:AW22,"ibb")-COUNTIF(E22:AW22,"hbp")-COUNTIF(E22:AW22,"cs")-COUNTIF(E22:AW22,"po")-COUNTIF(E22:AW22,"sf*")-COUNTIF(E22:AW22,"sac*")-COUNTIF(E22:AW22,"ob")-COUNTIF(E22:AW22,"sb")</f>
        <v>0</v>
      </c>
      <c r="BA22" s="14">
        <f t="shared" ref="BA22:BA27" si="28">COUNT(F22,I22,L22,O22,R22,U22,X22,AA22,AD22,AG22,AJ22,AM22,AP22,AS22, AV22)</f>
        <v>0</v>
      </c>
      <c r="BB22" s="14">
        <f t="shared" ref="BB22:BB27" si="29">COUNTIF(E22:AW22,"1B")+COUNTIF(E22:AW22,"2B")+COUNTIF(E22:AW22,"3B")+COUNTIF(E22:AW22,"hr")+COUNTIF(E22:AW22,"1bsb")+COUNTIF(E22:AW22,"2bsb")</f>
        <v>0</v>
      </c>
      <c r="BC22" s="14">
        <f t="shared" ref="BC22:BC27" si="30">SUM(G22,J22,M22,P22,S22,V22,Y22,AB22,AE22,AH22,AK22,AN22, AQ22, AT22, AW22)</f>
        <v>0</v>
      </c>
      <c r="BD22" s="14">
        <f t="shared" ref="BD22:BD27" si="31">COUNTIF(E22:AW22,"2B")+COUNTIF(E22:AW22,"2Bsb")</f>
        <v>0</v>
      </c>
      <c r="BE22" s="14">
        <f t="shared" ref="BE22:BE27" si="32">COUNTIF(E22:AW22,"3B")</f>
        <v>0</v>
      </c>
      <c r="BF22" s="14">
        <f t="shared" ref="BF22:BF27" si="33">COUNTIF(E22:AW22,"hr")</f>
        <v>0</v>
      </c>
      <c r="BG22" s="39">
        <f t="shared" ref="BG22:BG27" si="34">COUNTIF(E22:AW22,"*bb*")</f>
        <v>0</v>
      </c>
      <c r="BH22" s="14">
        <f t="shared" ref="BH22:BH27" si="35">COUNTIF(E22:AW22,"k")</f>
        <v>0</v>
      </c>
      <c r="BI22" s="14">
        <f t="shared" ref="BI22:BI27" si="36">COUNTIF(E22:AW22,"*sb*")</f>
        <v>0</v>
      </c>
      <c r="BJ22" s="14">
        <f t="shared" ref="BJ22:BJ27" si="37">COUNTIF(E22:AW22,"CS")</f>
        <v>0</v>
      </c>
      <c r="BK22" s="14">
        <f t="shared" ref="BK22:BK27" si="38">COUNTIF(E22:AW22,"hbp")</f>
        <v>0</v>
      </c>
      <c r="BL22" s="14">
        <f t="shared" si="23"/>
        <v>0</v>
      </c>
      <c r="BM22" s="14">
        <f t="shared" si="24"/>
        <v>0</v>
      </c>
      <c r="BN22" s="13">
        <f t="shared" ref="BN22:BN27" si="39">COUNTIF(E22:AW22,"*dp*")-COUNTIF(E22:AW22,"xdp*")</f>
        <v>0</v>
      </c>
      <c r="BP22" s="38">
        <f t="shared" ref="BP22:BP27" si="40">AZ22+BL22+BK22+BG22+BM22</f>
        <v>0</v>
      </c>
      <c r="BQ22" s="38">
        <f t="shared" ref="BQ22:BQ27" si="41">BF22*4+BE22*3+BD22*2+(BB22-SUM(BD22:BF22))</f>
        <v>0</v>
      </c>
      <c r="BR22" s="96"/>
      <c r="BT22" s="152" t="s">
        <v>84</v>
      </c>
      <c r="BU22" s="140"/>
      <c r="BV22" s="14"/>
      <c r="CN22" s="14"/>
      <c r="CQ22" s="14"/>
      <c r="CR22" s="14"/>
      <c r="CS22" s="14"/>
      <c r="CU22" s="173" t="str">
        <f t="shared" ref="CU22:CU27" si="42">IF(BF22&gt;1,CONCATENATE(B22,BF22),IF(BF22&gt;0,B22,""))</f>
        <v/>
      </c>
      <c r="CZ22" s="26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</row>
    <row r="23" spans="2:129" ht="9.75" customHeight="1">
      <c r="B23" s="136"/>
      <c r="C23" s="52"/>
      <c r="D23" s="52"/>
      <c r="E23" s="197"/>
      <c r="F23" s="42"/>
      <c r="G23" s="43"/>
      <c r="H23" s="197"/>
      <c r="I23" s="42"/>
      <c r="J23" s="43"/>
      <c r="K23" s="197"/>
      <c r="L23" s="42"/>
      <c r="M23" s="43"/>
      <c r="N23" s="197"/>
      <c r="O23" s="42"/>
      <c r="P23" s="43"/>
      <c r="Q23" s="197"/>
      <c r="R23" s="42"/>
      <c r="S23" s="43"/>
      <c r="T23" s="197"/>
      <c r="U23" s="42"/>
      <c r="V23" s="43"/>
      <c r="W23" s="197"/>
      <c r="X23" s="42"/>
      <c r="Y23" s="43"/>
      <c r="Z23" s="197"/>
      <c r="AA23" s="42"/>
      <c r="AB23" s="43"/>
      <c r="AC23" s="197"/>
      <c r="AD23" s="42"/>
      <c r="AE23" s="43"/>
      <c r="AF23" s="197"/>
      <c r="AG23" s="42"/>
      <c r="AH23" s="43"/>
      <c r="AI23" s="120"/>
      <c r="AJ23" s="42"/>
      <c r="AK23" s="43"/>
      <c r="AL23" s="120"/>
      <c r="AM23" s="42"/>
      <c r="AN23" s="43"/>
      <c r="AO23" s="120"/>
      <c r="AP23" s="42"/>
      <c r="AQ23" s="43"/>
      <c r="AR23" s="120"/>
      <c r="AS23" s="42"/>
      <c r="AT23" s="43"/>
      <c r="AU23" s="120"/>
      <c r="AV23" s="42"/>
      <c r="AW23" s="43"/>
      <c r="AX23" s="36" t="str">
        <f t="shared" si="25"/>
        <v/>
      </c>
      <c r="AY23" s="14" t="str">
        <f t="shared" si="26"/>
        <v/>
      </c>
      <c r="AZ23" s="37">
        <f t="shared" si="27"/>
        <v>0</v>
      </c>
      <c r="BA23" s="14">
        <f t="shared" si="28"/>
        <v>0</v>
      </c>
      <c r="BB23" s="14">
        <f t="shared" si="29"/>
        <v>0</v>
      </c>
      <c r="BC23" s="14">
        <f t="shared" si="30"/>
        <v>0</v>
      </c>
      <c r="BD23" s="14">
        <f t="shared" si="31"/>
        <v>0</v>
      </c>
      <c r="BE23" s="14">
        <f t="shared" si="32"/>
        <v>0</v>
      </c>
      <c r="BF23" s="14">
        <f t="shared" si="33"/>
        <v>0</v>
      </c>
      <c r="BG23" s="39">
        <f t="shared" si="34"/>
        <v>0</v>
      </c>
      <c r="BH23" s="14">
        <f t="shared" si="35"/>
        <v>0</v>
      </c>
      <c r="BI23" s="14">
        <f t="shared" si="36"/>
        <v>0</v>
      </c>
      <c r="BJ23" s="14">
        <f t="shared" si="37"/>
        <v>0</v>
      </c>
      <c r="BK23" s="14">
        <f t="shared" si="38"/>
        <v>0</v>
      </c>
      <c r="BL23" s="14">
        <f t="shared" si="23"/>
        <v>0</v>
      </c>
      <c r="BM23" s="14">
        <f t="shared" si="24"/>
        <v>0</v>
      </c>
      <c r="BN23" s="13">
        <f t="shared" si="39"/>
        <v>0</v>
      </c>
      <c r="BP23" s="38">
        <f t="shared" si="40"/>
        <v>0</v>
      </c>
      <c r="BQ23" s="38">
        <f t="shared" si="41"/>
        <v>0</v>
      </c>
      <c r="BR23" s="96"/>
      <c r="BT23" s="152" t="s">
        <v>78</v>
      </c>
      <c r="BU23" s="142"/>
      <c r="BV23" s="14"/>
      <c r="CQ23" s="14"/>
      <c r="CR23" s="14"/>
      <c r="CS23" s="14"/>
      <c r="CU23" s="173" t="str">
        <f t="shared" si="42"/>
        <v/>
      </c>
      <c r="CZ23" s="26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</row>
    <row r="24" spans="2:129" ht="9.75" customHeight="1">
      <c r="B24" s="135"/>
      <c r="C24" s="53"/>
      <c r="D24" s="54"/>
      <c r="E24" s="198"/>
      <c r="G24" s="55"/>
      <c r="H24" s="198"/>
      <c r="J24" s="55"/>
      <c r="K24" s="198"/>
      <c r="M24" s="55"/>
      <c r="N24" s="198"/>
      <c r="P24" s="55"/>
      <c r="Q24" s="198"/>
      <c r="S24" s="55"/>
      <c r="T24" s="198"/>
      <c r="V24" s="55"/>
      <c r="W24" s="198"/>
      <c r="Y24" s="55"/>
      <c r="Z24" s="198"/>
      <c r="AB24" s="55"/>
      <c r="AC24" s="198"/>
      <c r="AE24" s="55"/>
      <c r="AF24" s="198"/>
      <c r="AH24" s="55"/>
      <c r="AI24" s="121"/>
      <c r="AK24" s="55"/>
      <c r="AL24" s="121"/>
      <c r="AN24" s="55"/>
      <c r="AO24" s="121"/>
      <c r="AQ24" s="55"/>
      <c r="AR24" s="121"/>
      <c r="AT24" s="55"/>
      <c r="AU24" s="121"/>
      <c r="AW24" s="55"/>
      <c r="AX24" s="36" t="str">
        <f t="shared" si="25"/>
        <v/>
      </c>
      <c r="AY24" s="14" t="str">
        <f t="shared" si="26"/>
        <v/>
      </c>
      <c r="AZ24" s="37">
        <f t="shared" si="27"/>
        <v>0</v>
      </c>
      <c r="BA24" s="14">
        <f t="shared" si="28"/>
        <v>0</v>
      </c>
      <c r="BB24" s="14">
        <f t="shared" si="29"/>
        <v>0</v>
      </c>
      <c r="BC24" s="14">
        <f t="shared" si="30"/>
        <v>0</v>
      </c>
      <c r="BD24" s="14">
        <f t="shared" si="31"/>
        <v>0</v>
      </c>
      <c r="BE24" s="14">
        <f t="shared" si="32"/>
        <v>0</v>
      </c>
      <c r="BF24" s="14">
        <f t="shared" si="33"/>
        <v>0</v>
      </c>
      <c r="BG24" s="39">
        <f t="shared" si="34"/>
        <v>0</v>
      </c>
      <c r="BH24" s="14">
        <f t="shared" si="35"/>
        <v>0</v>
      </c>
      <c r="BI24" s="14">
        <f t="shared" si="36"/>
        <v>0</v>
      </c>
      <c r="BJ24" s="14">
        <f t="shared" si="37"/>
        <v>0</v>
      </c>
      <c r="BK24" s="14">
        <f t="shared" si="38"/>
        <v>0</v>
      </c>
      <c r="BL24" s="14">
        <f t="shared" si="23"/>
        <v>0</v>
      </c>
      <c r="BM24" s="14">
        <f t="shared" si="24"/>
        <v>0</v>
      </c>
      <c r="BN24" s="13">
        <f t="shared" si="39"/>
        <v>0</v>
      </c>
      <c r="BP24" s="38">
        <f t="shared" si="40"/>
        <v>0</v>
      </c>
      <c r="BQ24" s="38">
        <f t="shared" si="41"/>
        <v>0</v>
      </c>
      <c r="BR24" s="96"/>
      <c r="BT24" s="152" t="s">
        <v>79</v>
      </c>
      <c r="BU24" s="153"/>
      <c r="BV24" s="14"/>
      <c r="CQ24" s="14"/>
      <c r="CR24" s="14"/>
      <c r="CS24" s="14"/>
      <c r="CU24" s="173" t="str">
        <f t="shared" si="42"/>
        <v/>
      </c>
      <c r="CZ24" s="26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</row>
    <row r="25" spans="2:129" ht="9.75" customHeight="1">
      <c r="B25" s="136"/>
      <c r="C25" s="56"/>
      <c r="D25" s="54"/>
      <c r="E25" s="198"/>
      <c r="G25" s="55"/>
      <c r="H25" s="198"/>
      <c r="J25" s="55"/>
      <c r="K25" s="198"/>
      <c r="M25" s="55"/>
      <c r="N25" s="198"/>
      <c r="P25" s="55"/>
      <c r="Q25" s="198"/>
      <c r="S25" s="55"/>
      <c r="T25" s="198"/>
      <c r="V25" s="55"/>
      <c r="W25" s="198"/>
      <c r="Y25" s="55"/>
      <c r="Z25" s="198"/>
      <c r="AB25" s="55"/>
      <c r="AC25" s="198"/>
      <c r="AE25" s="55"/>
      <c r="AF25" s="198"/>
      <c r="AH25" s="55"/>
      <c r="AI25" s="121"/>
      <c r="AK25" s="55"/>
      <c r="AL25" s="121"/>
      <c r="AN25" s="55"/>
      <c r="AO25" s="121"/>
      <c r="AQ25" s="55"/>
      <c r="AR25" s="121"/>
      <c r="AT25" s="55"/>
      <c r="AU25" s="121"/>
      <c r="AW25" s="55"/>
      <c r="AX25" s="36" t="str">
        <f t="shared" si="25"/>
        <v/>
      </c>
      <c r="AY25" s="14" t="str">
        <f t="shared" si="26"/>
        <v/>
      </c>
      <c r="AZ25" s="37">
        <f t="shared" si="27"/>
        <v>0</v>
      </c>
      <c r="BA25" s="14">
        <f t="shared" si="28"/>
        <v>0</v>
      </c>
      <c r="BB25" s="14">
        <f t="shared" si="29"/>
        <v>0</v>
      </c>
      <c r="BC25" s="14">
        <f t="shared" si="30"/>
        <v>0</v>
      </c>
      <c r="BD25" s="14">
        <f t="shared" si="31"/>
        <v>0</v>
      </c>
      <c r="BE25" s="14">
        <f t="shared" si="32"/>
        <v>0</v>
      </c>
      <c r="BF25" s="14">
        <f t="shared" si="33"/>
        <v>0</v>
      </c>
      <c r="BG25" s="39">
        <f t="shared" si="34"/>
        <v>0</v>
      </c>
      <c r="BH25" s="14">
        <f t="shared" si="35"/>
        <v>0</v>
      </c>
      <c r="BI25" s="14">
        <f t="shared" si="36"/>
        <v>0</v>
      </c>
      <c r="BJ25" s="14">
        <f t="shared" si="37"/>
        <v>0</v>
      </c>
      <c r="BK25" s="14">
        <f t="shared" si="38"/>
        <v>0</v>
      </c>
      <c r="BL25" s="14">
        <f t="shared" si="23"/>
        <v>0</v>
      </c>
      <c r="BM25" s="14">
        <f t="shared" si="24"/>
        <v>0</v>
      </c>
      <c r="BN25" s="13">
        <f t="shared" si="39"/>
        <v>0</v>
      </c>
      <c r="BP25" s="38">
        <f t="shared" si="40"/>
        <v>0</v>
      </c>
      <c r="BQ25" s="38">
        <f t="shared" si="41"/>
        <v>0</v>
      </c>
      <c r="BR25" s="96"/>
      <c r="BU25" s="14"/>
      <c r="BV25" s="14"/>
      <c r="CQ25" s="14"/>
      <c r="CR25" s="14"/>
      <c r="CS25" s="14"/>
      <c r="CU25" s="173" t="str">
        <f t="shared" si="42"/>
        <v/>
      </c>
      <c r="CZ25" s="26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</row>
    <row r="26" spans="2:129" ht="9.75" customHeight="1">
      <c r="B26" s="135"/>
      <c r="C26" s="51"/>
      <c r="D26" s="51"/>
      <c r="E26" s="40"/>
      <c r="F26" s="34"/>
      <c r="G26" s="35"/>
      <c r="H26" s="40"/>
      <c r="I26" s="34"/>
      <c r="J26" s="35"/>
      <c r="K26" s="40"/>
      <c r="L26" s="34"/>
      <c r="M26" s="35"/>
      <c r="N26" s="40"/>
      <c r="O26" s="34"/>
      <c r="P26" s="35"/>
      <c r="Q26" s="40"/>
      <c r="R26" s="34"/>
      <c r="S26" s="35"/>
      <c r="T26" s="40"/>
      <c r="U26" s="34"/>
      <c r="V26" s="35"/>
      <c r="W26" s="40"/>
      <c r="X26" s="34"/>
      <c r="Y26" s="35"/>
      <c r="Z26" s="40"/>
      <c r="AA26" s="34"/>
      <c r="AB26" s="35"/>
      <c r="AC26" s="40"/>
      <c r="AD26" s="34"/>
      <c r="AE26" s="35"/>
      <c r="AF26" s="40"/>
      <c r="AG26" s="34"/>
      <c r="AH26" s="35"/>
      <c r="AI26" s="119"/>
      <c r="AJ26" s="34"/>
      <c r="AK26" s="35"/>
      <c r="AL26" s="119"/>
      <c r="AM26" s="34"/>
      <c r="AN26" s="35"/>
      <c r="AO26" s="119"/>
      <c r="AP26" s="34"/>
      <c r="AQ26" s="35"/>
      <c r="AR26" s="119"/>
      <c r="AS26" s="34"/>
      <c r="AT26" s="35"/>
      <c r="AU26" s="119"/>
      <c r="AV26" s="34"/>
      <c r="AW26" s="35"/>
      <c r="AX26" s="36" t="str">
        <f t="shared" si="25"/>
        <v/>
      </c>
      <c r="AY26" s="14" t="str">
        <f t="shared" si="26"/>
        <v/>
      </c>
      <c r="AZ26" s="37">
        <f t="shared" si="27"/>
        <v>0</v>
      </c>
      <c r="BA26" s="14">
        <f t="shared" si="28"/>
        <v>0</v>
      </c>
      <c r="BB26" s="14">
        <f t="shared" si="29"/>
        <v>0</v>
      </c>
      <c r="BC26" s="14">
        <f t="shared" si="30"/>
        <v>0</v>
      </c>
      <c r="BD26" s="14">
        <f t="shared" si="31"/>
        <v>0</v>
      </c>
      <c r="BE26" s="14">
        <f t="shared" si="32"/>
        <v>0</v>
      </c>
      <c r="BF26" s="14">
        <f t="shared" si="33"/>
        <v>0</v>
      </c>
      <c r="BG26" s="39">
        <f t="shared" si="34"/>
        <v>0</v>
      </c>
      <c r="BH26" s="14">
        <f t="shared" si="35"/>
        <v>0</v>
      </c>
      <c r="BI26" s="14">
        <f t="shared" si="36"/>
        <v>0</v>
      </c>
      <c r="BJ26" s="14">
        <f t="shared" si="37"/>
        <v>0</v>
      </c>
      <c r="BK26" s="14">
        <f t="shared" si="38"/>
        <v>0</v>
      </c>
      <c r="BL26" s="14">
        <f t="shared" si="23"/>
        <v>0</v>
      </c>
      <c r="BM26" s="14">
        <f t="shared" si="24"/>
        <v>0</v>
      </c>
      <c r="BN26" s="13">
        <f t="shared" si="39"/>
        <v>0</v>
      </c>
      <c r="BP26" s="38">
        <f t="shared" si="40"/>
        <v>0</v>
      </c>
      <c r="BQ26" s="38">
        <f t="shared" si="41"/>
        <v>0</v>
      </c>
      <c r="BR26" s="96"/>
      <c r="BU26" s="14"/>
      <c r="BV26" s="14"/>
      <c r="CQ26" s="14"/>
      <c r="CR26" s="14"/>
      <c r="CS26" s="14"/>
      <c r="CU26" s="173" t="str">
        <f t="shared" si="42"/>
        <v/>
      </c>
      <c r="CZ26" s="26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</row>
    <row r="27" spans="2:129" ht="9.75" customHeight="1">
      <c r="B27" s="136"/>
      <c r="C27" s="52"/>
      <c r="D27" s="52"/>
      <c r="E27" s="197"/>
      <c r="F27" s="42"/>
      <c r="G27" s="43"/>
      <c r="H27" s="197"/>
      <c r="I27" s="42"/>
      <c r="J27" s="43"/>
      <c r="K27" s="197"/>
      <c r="L27" s="42"/>
      <c r="M27" s="43"/>
      <c r="N27" s="197"/>
      <c r="O27" s="42"/>
      <c r="P27" s="43"/>
      <c r="Q27" s="197"/>
      <c r="R27" s="42"/>
      <c r="S27" s="43"/>
      <c r="T27" s="197"/>
      <c r="U27" s="42"/>
      <c r="V27" s="43"/>
      <c r="W27" s="197"/>
      <c r="X27" s="42"/>
      <c r="Y27" s="43"/>
      <c r="Z27" s="197"/>
      <c r="AA27" s="42"/>
      <c r="AB27" s="43"/>
      <c r="AC27" s="197"/>
      <c r="AD27" s="42"/>
      <c r="AE27" s="43"/>
      <c r="AF27" s="197"/>
      <c r="AG27" s="42"/>
      <c r="AH27" s="43"/>
      <c r="AI27" s="120"/>
      <c r="AJ27" s="42"/>
      <c r="AK27" s="43"/>
      <c r="AL27" s="120"/>
      <c r="AM27" s="42"/>
      <c r="AN27" s="43"/>
      <c r="AO27" s="120"/>
      <c r="AP27" s="42"/>
      <c r="AQ27" s="43"/>
      <c r="AR27" s="120"/>
      <c r="AS27" s="42"/>
      <c r="AT27" s="43"/>
      <c r="AU27" s="120"/>
      <c r="AV27" s="42"/>
      <c r="AW27" s="43"/>
      <c r="AX27" s="36" t="str">
        <f t="shared" si="25"/>
        <v/>
      </c>
      <c r="AY27" s="14" t="str">
        <f t="shared" si="26"/>
        <v/>
      </c>
      <c r="AZ27" s="37">
        <f t="shared" si="27"/>
        <v>0</v>
      </c>
      <c r="BA27" s="14">
        <f t="shared" si="28"/>
        <v>0</v>
      </c>
      <c r="BB27" s="14">
        <f t="shared" si="29"/>
        <v>0</v>
      </c>
      <c r="BC27" s="14">
        <f t="shared" si="30"/>
        <v>0</v>
      </c>
      <c r="BD27" s="14">
        <f t="shared" si="31"/>
        <v>0</v>
      </c>
      <c r="BE27" s="14">
        <f t="shared" si="32"/>
        <v>0</v>
      </c>
      <c r="BF27" s="14">
        <f t="shared" si="33"/>
        <v>0</v>
      </c>
      <c r="BG27" s="39">
        <f t="shared" si="34"/>
        <v>0</v>
      </c>
      <c r="BH27" s="14">
        <f t="shared" si="35"/>
        <v>0</v>
      </c>
      <c r="BI27" s="14">
        <f t="shared" si="36"/>
        <v>0</v>
      </c>
      <c r="BJ27" s="14">
        <f t="shared" si="37"/>
        <v>0</v>
      </c>
      <c r="BK27" s="14">
        <f t="shared" si="38"/>
        <v>0</v>
      </c>
      <c r="BL27" s="14">
        <f t="shared" si="23"/>
        <v>0</v>
      </c>
      <c r="BM27" s="14">
        <f t="shared" si="24"/>
        <v>0</v>
      </c>
      <c r="BN27" s="13">
        <f t="shared" si="39"/>
        <v>0</v>
      </c>
      <c r="BP27" s="38">
        <f t="shared" si="40"/>
        <v>0</v>
      </c>
      <c r="BQ27" s="38">
        <f t="shared" si="41"/>
        <v>0</v>
      </c>
      <c r="BR27" s="96"/>
      <c r="BU27" s="14"/>
      <c r="BV27" s="14"/>
      <c r="CQ27" s="14"/>
      <c r="CR27" s="14"/>
      <c r="CS27" s="14"/>
      <c r="CU27" s="173" t="str">
        <f t="shared" si="42"/>
        <v/>
      </c>
      <c r="CZ27" s="26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</row>
    <row r="28" spans="2:129" ht="8.25" customHeight="1">
      <c r="B28" s="15"/>
      <c r="E28" s="65">
        <f>IF(E1=1,COUNTA(E2:E19,E22:E27))+IF(H1=1,COUNTA(H2:H19,H22:H27)+IF(K1=1,COUNTA(K2:K19,K22:K27),0))</f>
        <v>0</v>
      </c>
      <c r="F28" s="65">
        <f>E30</f>
        <v>0</v>
      </c>
      <c r="G28" s="65">
        <f>IF(E28=0,0,((E28-F28)-3))</f>
        <v>0</v>
      </c>
      <c r="H28" s="65">
        <f>IF(H1=2,COUNTA(H2:H19,H22:H27))+IF(K1=2,COUNTA(K2:K19,K22:K27)+IF(N1=2,COUNTA(N2:N19,N22:N27),0))</f>
        <v>0</v>
      </c>
      <c r="I28" s="65">
        <f>H30</f>
        <v>0</v>
      </c>
      <c r="J28" s="65">
        <f>IF(H28=0,0,((H28-I28)-3))</f>
        <v>0</v>
      </c>
      <c r="K28" s="65">
        <f>IF(K1=3,COUNTA(K2:K19,K22:K27))+IF(N1=3,COUNTA(N2:N19,N22:N27)+IF(Q1=3,COUNTA(Q2:Q19,Q22:Q27),0))</f>
        <v>0</v>
      </c>
      <c r="L28" s="65">
        <f>K30</f>
        <v>0</v>
      </c>
      <c r="M28" s="65">
        <f>IF(K28=0,0,((K28-L28)-3))</f>
        <v>0</v>
      </c>
      <c r="N28" s="65">
        <f>IF(N1=4,COUNTA(N2:N19,N22:N27))+IF(Q1=4,COUNTA(Q2:Q19,Q22:Q27)+IF(T1=4,COUNTA(T2:T19,T22:T27),0))</f>
        <v>0</v>
      </c>
      <c r="O28" s="65">
        <f>N30</f>
        <v>0</v>
      </c>
      <c r="P28" s="65">
        <f>IF(N28=0,0,((N28-O28)-3))</f>
        <v>0</v>
      </c>
      <c r="Q28" s="65">
        <f>IF(Q1=5,COUNTA(Q2:Q19,Q22:Q27))+IF(T1=5,COUNTA(T2:T19,T22:T27)+IF(W1=5,COUNTA(W2:W19,W22:W27),0))</f>
        <v>0</v>
      </c>
      <c r="R28" s="65">
        <f>Q30</f>
        <v>0</v>
      </c>
      <c r="S28" s="65">
        <f>IF(Q28=0,0,((Q28-R28)-3))</f>
        <v>0</v>
      </c>
      <c r="T28" s="65">
        <f>IF(T1=6,COUNTA(T2:T19,T22:T27))+IF(W1=6,COUNTA(W2:W19,W22:W27)+IF(Z1=6,COUNTA(Z2:Z19,Z22:Z27),0))</f>
        <v>0</v>
      </c>
      <c r="U28" s="65">
        <f>T30</f>
        <v>0</v>
      </c>
      <c r="V28" s="65">
        <f>IF(T28=0,0,((T28-U28)-3))</f>
        <v>0</v>
      </c>
      <c r="W28" s="65">
        <f>IF(W1=7,COUNTA(W2:W19,W22:W27))+IF(Z1=7,COUNTA(Z2:Z19,Z22:Z27)+IF(AC1=7,COUNTA(AC2:AC19,AC22:AC27),0))</f>
        <v>0</v>
      </c>
      <c r="X28" s="65">
        <f>W30</f>
        <v>0</v>
      </c>
      <c r="Y28" s="65">
        <f>IF(W28=0,0,((W28-X28)-3))</f>
        <v>0</v>
      </c>
      <c r="Z28" s="65">
        <f>IF(Z1=8,COUNTA(Z2:Z19,Z22:Z27))+IF(AC1=8,COUNTA(AC2:AC19,AC22:AC27)+IF(AF1=8,COUNTA(AF2:AF19,AF22:AF27),0))</f>
        <v>0</v>
      </c>
      <c r="AA28" s="65">
        <f>Z30</f>
        <v>0</v>
      </c>
      <c r="AB28" s="65">
        <f>IF(Z28=0,0,((Z28-AA28)-3))</f>
        <v>0</v>
      </c>
      <c r="AC28" s="65">
        <f>IF(AC1=9,COUNTA(AC2:AC19,AC22:AC27))+IF(AF1=9,COUNTA(AF2:AF19,AF22:AF27)+IF(AI1=9,COUNTA(AI2:AI19,AI22:AI27),0))</f>
        <v>0</v>
      </c>
      <c r="AD28" s="65">
        <f>AC30</f>
        <v>0</v>
      </c>
      <c r="AE28" s="65">
        <f>IF(AC28=0,0,((AC28-AD28)-3))</f>
        <v>0</v>
      </c>
      <c r="AF28" s="65">
        <f>IF(AF1=10,COUNTA(AF2:AF19,AF22:AF27))+IF(AI1=10,COUNTA(AI2:AI19,AI22:AI27)+IF(AL1=10,COUNTA(AL2:AL19,AL22:AL27),0))</f>
        <v>0</v>
      </c>
      <c r="AG28" s="65">
        <f>AF30</f>
        <v>0</v>
      </c>
      <c r="AH28" s="65">
        <f>IF(AF28=0,0,((AF28-AG28)-3))</f>
        <v>0</v>
      </c>
      <c r="AI28" s="65">
        <f>IF(AI1=11,COUNTA(AI2:AI19,AI22:AI27))+IF(AL1=11,COUNTA(AL2:AL19,AL22:AL27)+IF(AO1=11,COUNTA(AO2:AO19,AO22:AO27),0))</f>
        <v>0</v>
      </c>
      <c r="AJ28" s="65">
        <f>AI30</f>
        <v>0</v>
      </c>
      <c r="AK28" s="65">
        <f>IF(AI28=0,0,((AI28-AJ28)-3))</f>
        <v>0</v>
      </c>
      <c r="AL28" s="65">
        <f>IF(AL1=12,COUNTA(AL2:AL19,AL22:AL27))+IF(AO1=12,COUNTA(AO2:AO19,AO22:AO27)+IF(AR1=12,COUNTA(AR2:AR19,AR22:AR27),0))</f>
        <v>0</v>
      </c>
      <c r="AM28" s="65">
        <f>AL30</f>
        <v>0</v>
      </c>
      <c r="AN28" s="65">
        <f>IF(AL28=0,0,((AL28-AM28)-3))</f>
        <v>0</v>
      </c>
      <c r="AO28" s="65">
        <f>IF(AO1=13,COUNTA(AO2:AO19,AO22:AO27))+IF(AR1=13,COUNTA(AR2:AR19,AR22:AR27)+IF(AU1=13,COUNTA(AU2:AU19,AU22:AU27),0))</f>
        <v>0</v>
      </c>
      <c r="AP28" s="65">
        <f>AO30</f>
        <v>0</v>
      </c>
      <c r="AQ28" s="65">
        <f>IF(AO28=0,0,((AO28-AP28)-3))</f>
        <v>0</v>
      </c>
      <c r="AR28" s="65">
        <f>IF(AR1=14,COUNTA(AR2:AR19,AR22:AR27))+IF(AU1=14,COUNTA(AU2:AU19,AU22:AU27),0)</f>
        <v>0</v>
      </c>
      <c r="AS28" s="65">
        <f>AR30</f>
        <v>0</v>
      </c>
      <c r="AT28" s="65">
        <f>IF(AR28=0,0,((AR28-AS28)-3))</f>
        <v>0</v>
      </c>
      <c r="AU28" s="65">
        <f>IF(AU1=15,COUNTA(AU2:AU19,AU22:AU27))</f>
        <v>0</v>
      </c>
      <c r="AV28" s="65">
        <f>AU30</f>
        <v>0</v>
      </c>
      <c r="AW28" s="65">
        <f>IF(AU28=0,0,((AU28-AV28)-3))</f>
        <v>0</v>
      </c>
      <c r="AY28" s="14"/>
      <c r="AZ28" s="37"/>
      <c r="BA28" s="14"/>
      <c r="BB28" s="14"/>
      <c r="BC28" s="14"/>
      <c r="BD28" s="14"/>
      <c r="BE28" s="14"/>
      <c r="BF28" s="14"/>
      <c r="BG28" s="13"/>
      <c r="BH28" s="14"/>
      <c r="BI28" s="14"/>
      <c r="BJ28" s="14"/>
      <c r="BK28" s="14"/>
      <c r="BL28" s="14" t="s">
        <v>64</v>
      </c>
      <c r="BM28" s="14"/>
      <c r="BN28" s="14"/>
      <c r="BP28" s="38"/>
      <c r="BQ28" s="38"/>
      <c r="BR28" s="96"/>
      <c r="BU28" s="14"/>
      <c r="BV28" s="14"/>
      <c r="CE28" s="14"/>
      <c r="CF28" s="14"/>
      <c r="CG28" s="14"/>
      <c r="CH28" s="14"/>
      <c r="CL28" s="14"/>
      <c r="CN28" s="14"/>
      <c r="CU28" s="174"/>
      <c r="CZ28" s="26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</row>
    <row r="29" spans="2:129" ht="10.5" customHeight="1">
      <c r="E29" s="230">
        <v>1</v>
      </c>
      <c r="F29" s="230"/>
      <c r="G29" s="230"/>
      <c r="H29" s="230">
        <v>2</v>
      </c>
      <c r="I29" s="230"/>
      <c r="J29" s="230"/>
      <c r="K29" s="230">
        <v>3</v>
      </c>
      <c r="L29" s="230"/>
      <c r="M29" s="230"/>
      <c r="N29" s="230">
        <v>4</v>
      </c>
      <c r="O29" s="230"/>
      <c r="P29" s="230"/>
      <c r="Q29" s="230">
        <v>5</v>
      </c>
      <c r="R29" s="230"/>
      <c r="S29" s="230"/>
      <c r="T29" s="230">
        <v>6</v>
      </c>
      <c r="U29" s="230"/>
      <c r="V29" s="230"/>
      <c r="W29" s="230">
        <v>7</v>
      </c>
      <c r="X29" s="230"/>
      <c r="Y29" s="230"/>
      <c r="Z29" s="230">
        <v>8</v>
      </c>
      <c r="AA29" s="230"/>
      <c r="AB29" s="230"/>
      <c r="AC29" s="230">
        <v>9</v>
      </c>
      <c r="AD29" s="230"/>
      <c r="AE29" s="230"/>
      <c r="AF29" s="230">
        <v>10</v>
      </c>
      <c r="AG29" s="230"/>
      <c r="AH29" s="230"/>
      <c r="AI29" s="230">
        <v>11</v>
      </c>
      <c r="AJ29" s="230"/>
      <c r="AK29" s="230"/>
      <c r="AL29" s="230">
        <v>12</v>
      </c>
      <c r="AM29" s="230"/>
      <c r="AN29" s="230"/>
      <c r="AO29" s="230">
        <v>13</v>
      </c>
      <c r="AP29" s="230"/>
      <c r="AQ29" s="230"/>
      <c r="AR29" s="230">
        <v>14</v>
      </c>
      <c r="AS29" s="230"/>
      <c r="AT29" s="230"/>
      <c r="AU29" s="230">
        <v>15</v>
      </c>
      <c r="AV29" s="230"/>
      <c r="AW29" s="230"/>
      <c r="AY29" s="230" t="s">
        <v>2</v>
      </c>
      <c r="AZ29" s="230"/>
      <c r="BA29" s="230" t="s">
        <v>3</v>
      </c>
      <c r="BB29" s="230"/>
      <c r="BC29" s="230" t="s">
        <v>15</v>
      </c>
      <c r="BD29" s="230"/>
      <c r="BF29" s="103" t="s">
        <v>40</v>
      </c>
      <c r="BG29" s="57"/>
      <c r="BJ29" s="14"/>
      <c r="BK29" s="14"/>
      <c r="BL29" s="14" t="s">
        <v>65</v>
      </c>
      <c r="BM29" s="14"/>
      <c r="BN29" s="14"/>
      <c r="BR29" s="96"/>
      <c r="CE29" s="14"/>
      <c r="CF29" s="14"/>
      <c r="CN29" s="26"/>
      <c r="CU29" s="174"/>
      <c r="DY29" s="26"/>
    </row>
    <row r="30" spans="2:129" ht="15">
      <c r="B30" s="58" t="str">
        <f>'Game 1'!B30</f>
        <v>Visitor</v>
      </c>
      <c r="C30" s="59"/>
      <c r="D30" s="60"/>
      <c r="E30" s="231">
        <f>IF(E1=1,SUM(F2:F27),0)+IF(H1=1,SUM(I2:I27),0)</f>
        <v>0</v>
      </c>
      <c r="F30" s="232"/>
      <c r="G30" s="233"/>
      <c r="H30" s="231">
        <f>IF(H1=2,SUM(I2:I27),0)+IF(K1=2,SUM(L2:L27),0)+IF(N1=2,SUM(O2:O27),0)</f>
        <v>0</v>
      </c>
      <c r="I30" s="232"/>
      <c r="J30" s="233"/>
      <c r="K30" s="231">
        <f>IF(K1=3,SUM(L2:L27),0)+IF(N1=3,SUM(O2:O27),0)+IF(Q1=3,SUM(R2:R27),0)</f>
        <v>0</v>
      </c>
      <c r="L30" s="232"/>
      <c r="M30" s="233"/>
      <c r="N30" s="231">
        <f>IF(N1=4,SUM(O2:O27),0)+IF(Q1=4,SUM(R2:R27),0)+IF(T1=4,SUM(U2:U27),0)</f>
        <v>0</v>
      </c>
      <c r="O30" s="232"/>
      <c r="P30" s="233"/>
      <c r="Q30" s="231">
        <f>IF(Q1=5,SUM(R2:R27),0)+IF(T1=5,SUM(U2:U27),0)+IF(W1=5,SUM(X2:X27),0)</f>
        <v>0</v>
      </c>
      <c r="R30" s="232"/>
      <c r="S30" s="233"/>
      <c r="T30" s="231">
        <f>IF(T1=6,SUM(U2:U27),0)+IF(W1=6,SUM(X2:X27),0)+IF(Z1=6,SUM(AA2:AA27),0)</f>
        <v>0</v>
      </c>
      <c r="U30" s="232"/>
      <c r="V30" s="233"/>
      <c r="W30" s="231">
        <f>IF(W1=7,SUM(X2:X27),0)+IF(Z1=7,SUM(AA2:AA27),0)+IF(AC1=7,SUM(AD2:AD27),0)</f>
        <v>0</v>
      </c>
      <c r="X30" s="232"/>
      <c r="Y30" s="233"/>
      <c r="Z30" s="231">
        <f>IF(Z1=8,SUM(AA2:AA27),0)+IF(AC1=8,SUM(AD2:AD27),0)+IF(AF1=8,SUM(AG2:AG27),0)</f>
        <v>0</v>
      </c>
      <c r="AA30" s="232"/>
      <c r="AB30" s="233"/>
      <c r="AC30" s="231">
        <f>IF(AC1=9,SUM(AD2:AD27),0)+IF(AF1=9,SUM(AG2:AG27),0)+IF(AI1=9,SUM(AJ2:AJ27),0)</f>
        <v>0</v>
      </c>
      <c r="AD30" s="232"/>
      <c r="AE30" s="233"/>
      <c r="AF30" s="231">
        <f>IF(AF1=10,SUM(AG2:AG27),0)+IF(AI1=10,SUM(AJ2:AJ27),0)+IF(AL1=10,SUM(AM2:AM27),0)</f>
        <v>0</v>
      </c>
      <c r="AG30" s="232"/>
      <c r="AH30" s="233"/>
      <c r="AI30" s="231">
        <f>IF(AI1=11,SUM(AJ2:AJ27),0)+IF(AL1=11,SUM(AM2:AM27),0)+IF(AO1=11,SUM(AP2:AP27),0)</f>
        <v>0</v>
      </c>
      <c r="AJ30" s="232"/>
      <c r="AK30" s="233"/>
      <c r="AL30" s="231">
        <f>IF(AL1=12,SUM(AM2:AM27),0)+IF(AO1=12,SUM(AP2:AP27),0)+IF(AR1=12,SUM(AS2:AS27),0)</f>
        <v>0</v>
      </c>
      <c r="AM30" s="232"/>
      <c r="AN30" s="233"/>
      <c r="AO30" s="231">
        <f>IF(AO1=13,SUM(AP2:AP27),0)+IF(AR1=13,SUM(AS2:AS27),0)+IF(AU1=13,SUM(AV2:AV27),0)</f>
        <v>0</v>
      </c>
      <c r="AP30" s="232"/>
      <c r="AQ30" s="233"/>
      <c r="AR30" s="231">
        <f>IF(AR1=14,SUM(AS2:AS27),0)+IF(AU1=14,SUM(AV2:AV27),0)</f>
        <v>0</v>
      </c>
      <c r="AS30" s="232"/>
      <c r="AT30" s="233"/>
      <c r="AU30" s="231">
        <f>IF(AU1=15,SUM(AV2:AV27),0)</f>
        <v>0</v>
      </c>
      <c r="AV30" s="232"/>
      <c r="AW30" s="233"/>
      <c r="AX30" s="61"/>
      <c r="AY30" s="238">
        <f>SUM(E30:AW30)</f>
        <v>0</v>
      </c>
      <c r="AZ30" s="239"/>
      <c r="BA30" s="238">
        <f>BB20</f>
        <v>0</v>
      </c>
      <c r="BB30" s="239"/>
      <c r="BC30" s="236">
        <f>BO20+CO12</f>
        <v>0</v>
      </c>
      <c r="BD30" s="237"/>
      <c r="BF30" s="14">
        <f>SUM(G28+J28+M28+P28+S28+V28+Y28+AB28+AE28+AH28+AK28+AN28+AQ28+AT28+AW28)</f>
        <v>0</v>
      </c>
      <c r="BG30" s="26"/>
      <c r="BJ30" s="226">
        <f ca="1">RANDBETWEEN(1,6)</f>
        <v>4</v>
      </c>
      <c r="BK30" s="227"/>
      <c r="BL30" s="222">
        <f ca="1">RANDBETWEEN(1,6)</f>
        <v>4</v>
      </c>
      <c r="BM30" s="223"/>
      <c r="BN30" s="147">
        <f ca="1">RANDBETWEEN(1,6)</f>
        <v>4</v>
      </c>
      <c r="BR30" s="96"/>
      <c r="CE30" s="14"/>
      <c r="CF30" s="14"/>
      <c r="CN30" s="26"/>
      <c r="CU30" s="175" t="str">
        <f>SUBSTITUTE(TRIM(CONCATENATE(CU2," ",CU3," ",CU4," ",CU5," ",CU6," ",CU7," ",CU8," ",CU9," ",CU10," ",CU11," ",CU12," ",CU13," ",CU14," ",CU15," ",CU16," ",CU17," ",CU18," ",CU19," ",CU22," ",CU23," ",CU24," ",CU25," ",CU26," ",CU27))," ",",")</f>
        <v/>
      </c>
      <c r="DY30" s="26"/>
    </row>
    <row r="31" spans="2:129" ht="15">
      <c r="B31" s="58" t="str">
        <f>'Game 1'!B31</f>
        <v>Home</v>
      </c>
      <c r="C31" s="59"/>
      <c r="D31" s="60"/>
      <c r="E31" s="231">
        <f>IF(E33=1,SUM(F34:F59),0)+IF(H33=1,SUM(I34:I59),0)</f>
        <v>0</v>
      </c>
      <c r="F31" s="232"/>
      <c r="G31" s="233"/>
      <c r="H31" s="231">
        <f>IF(H33=2,SUM(I34:I59),0)+IF(K33=2,SUM(L34:L59),0)+IF(N33=2,SUM(O34:O59),0)</f>
        <v>0</v>
      </c>
      <c r="I31" s="232"/>
      <c r="J31" s="233"/>
      <c r="K31" s="231">
        <f>IF(K33=3,SUM(L34:L59),0)+IF(N33=3,SUM(O34:O59),0)+IF(Q33=3,SUM(R34:R59),0)</f>
        <v>0</v>
      </c>
      <c r="L31" s="232"/>
      <c r="M31" s="233"/>
      <c r="N31" s="231">
        <f>IF(N33=4,SUM(O34:O59),0)+IF(Q33=4,SUM(R34:R59),0)+IF(T33=4,SUM(U34:U59),0)</f>
        <v>0</v>
      </c>
      <c r="O31" s="232"/>
      <c r="P31" s="233"/>
      <c r="Q31" s="231">
        <f>IF(Q33=5,SUM(R34:R59),0)+IF(T33=5,SUM(U34:U59),0)+IF(W33=5,SUM(X34:X59),0)</f>
        <v>0</v>
      </c>
      <c r="R31" s="232"/>
      <c r="S31" s="233"/>
      <c r="T31" s="231">
        <f>IF(T33=6,SUM(U34:U59),0)+IF(W33=6,SUM(X34:X59),0)+IF(Z33=6,SUM(AA34:AA59),0)</f>
        <v>0</v>
      </c>
      <c r="U31" s="232"/>
      <c r="V31" s="233"/>
      <c r="W31" s="231">
        <f>IF(W33=7,SUM(X34:X59),0)+IF(Z33=7,SUM(AA34:AA59),0)+IF(AC33=7,SUM(AD34:AD59),0)</f>
        <v>0</v>
      </c>
      <c r="X31" s="232"/>
      <c r="Y31" s="233"/>
      <c r="Z31" s="231">
        <f>IF(Z33=8,SUM(AA34:AA59),0)+IF(AC33=8,SUM(AD34:AD59),0)+IF(AF33=8,SUM(AG34:AG59),0)</f>
        <v>0</v>
      </c>
      <c r="AA31" s="232"/>
      <c r="AB31" s="233"/>
      <c r="AC31" s="231">
        <f>IF(AC33=9,SUM(AD34:AD59),0)+IF(AF33=9,SUM(AG34:AG59),0)+IF(AI33=9,SUM(AJ34:AJ59),0)</f>
        <v>0</v>
      </c>
      <c r="AD31" s="232"/>
      <c r="AE31" s="233"/>
      <c r="AF31" s="231">
        <f>IF(AF33=10,SUM(AG34:AG59),0)+IF(AI33=10,SUM(AJ34:AJ59),0)+IF(AL33=10,SUM(AM34:AM59),0)</f>
        <v>0</v>
      </c>
      <c r="AG31" s="232"/>
      <c r="AH31" s="233"/>
      <c r="AI31" s="231">
        <f>IF(AI33=11,SUM(AJ34:AJ59),0)+IF(AL33=11,SUM(AM34:AM59),0)+IF(AO33=11,SUM(AP34:AP59),0)</f>
        <v>0</v>
      </c>
      <c r="AJ31" s="232"/>
      <c r="AK31" s="233"/>
      <c r="AL31" s="231">
        <f>IF(AL33=12,SUM(AM34:AM59),0)+IF(AO33=12,SUM(AP34:AP59),0)+IF(AR33=12,SUM(AS34:AS59),0)</f>
        <v>0</v>
      </c>
      <c r="AM31" s="232"/>
      <c r="AN31" s="233"/>
      <c r="AO31" s="231">
        <f>IF(AO33=13,SUM(AP34:AP59),0)+IF(AR33=13,SUM(AS34:AS59),0)+IF(AU33=13,SUM(AV34:AV59),0)</f>
        <v>0</v>
      </c>
      <c r="AP31" s="232"/>
      <c r="AQ31" s="233"/>
      <c r="AR31" s="231">
        <f>IF(AR33=14,SUM(AS34:AS59),0)+IF(AU33=14,SUM(AV34:AV59),0)</f>
        <v>0</v>
      </c>
      <c r="AS31" s="232"/>
      <c r="AT31" s="233"/>
      <c r="AU31" s="231">
        <f>IF(AU33=15,SUM(AV34:AV59),0)</f>
        <v>0</v>
      </c>
      <c r="AV31" s="232"/>
      <c r="AW31" s="233"/>
      <c r="AX31" s="62"/>
      <c r="AY31" s="231">
        <f>SUM(E31:AW31)</f>
        <v>0</v>
      </c>
      <c r="AZ31" s="233"/>
      <c r="BA31" s="231">
        <f>BB52</f>
        <v>0</v>
      </c>
      <c r="BB31" s="233"/>
      <c r="BC31" s="231">
        <f>BO52+CO44</f>
        <v>0</v>
      </c>
      <c r="BD31" s="233"/>
      <c r="BF31" s="14">
        <f>SUM(G60+J60+M60+P60+S60+V60+Y60+AB60+AE60+AH60+AK60+AN60+AQ60+AT60+AW60)</f>
        <v>0</v>
      </c>
      <c r="BG31" s="14"/>
      <c r="BJ31" s="228"/>
      <c r="BK31" s="229"/>
      <c r="BL31" s="224"/>
      <c r="BM31" s="225"/>
      <c r="BR31" s="96"/>
      <c r="CN31" s="26"/>
      <c r="CU31" s="174"/>
      <c r="DY31" s="26"/>
    </row>
    <row r="32" spans="2:129" ht="6.75" customHeight="1">
      <c r="K32" s="63"/>
      <c r="Z32" s="63"/>
      <c r="AA32" s="63"/>
      <c r="AB32" s="63"/>
      <c r="BA32" s="14"/>
      <c r="BB32" s="14"/>
      <c r="BC32" s="14"/>
      <c r="BR32" s="96"/>
      <c r="CN32" s="26"/>
      <c r="CU32" s="174"/>
      <c r="DY32" s="26"/>
    </row>
    <row r="33" spans="2:134" ht="10.5" customHeight="1">
      <c r="B33" s="48" t="str">
        <f>B31</f>
        <v>Home</v>
      </c>
      <c r="C33" s="67" t="s">
        <v>38</v>
      </c>
      <c r="D33" s="67" t="s">
        <v>49</v>
      </c>
      <c r="E33" s="234">
        <v>1</v>
      </c>
      <c r="F33" s="234"/>
      <c r="G33" s="234"/>
      <c r="H33" s="234">
        <v>2</v>
      </c>
      <c r="I33" s="234"/>
      <c r="J33" s="234"/>
      <c r="K33" s="234">
        <v>3</v>
      </c>
      <c r="L33" s="234"/>
      <c r="M33" s="234"/>
      <c r="N33" s="234">
        <v>4</v>
      </c>
      <c r="O33" s="234"/>
      <c r="P33" s="234"/>
      <c r="Q33" s="234">
        <v>5</v>
      </c>
      <c r="R33" s="234"/>
      <c r="S33" s="234"/>
      <c r="T33" s="234">
        <v>6</v>
      </c>
      <c r="U33" s="234"/>
      <c r="V33" s="234"/>
      <c r="W33" s="234">
        <v>7</v>
      </c>
      <c r="X33" s="234"/>
      <c r="Y33" s="234"/>
      <c r="Z33" s="234">
        <v>8</v>
      </c>
      <c r="AA33" s="234"/>
      <c r="AB33" s="234"/>
      <c r="AC33" s="234">
        <v>9</v>
      </c>
      <c r="AD33" s="234"/>
      <c r="AE33" s="234"/>
      <c r="AF33" s="235">
        <v>10</v>
      </c>
      <c r="AG33" s="235"/>
      <c r="AH33" s="235"/>
      <c r="AI33" s="235">
        <v>11</v>
      </c>
      <c r="AJ33" s="235"/>
      <c r="AK33" s="235"/>
      <c r="AL33" s="235">
        <v>12</v>
      </c>
      <c r="AM33" s="235"/>
      <c r="AN33" s="235"/>
      <c r="AO33" s="235">
        <v>13</v>
      </c>
      <c r="AP33" s="235"/>
      <c r="AQ33" s="235"/>
      <c r="AR33" s="235">
        <v>14</v>
      </c>
      <c r="AS33" s="235"/>
      <c r="AT33" s="235"/>
      <c r="AU33" s="235">
        <v>15</v>
      </c>
      <c r="AV33" s="235"/>
      <c r="AW33" s="235"/>
      <c r="AY33" s="22" t="s">
        <v>0</v>
      </c>
      <c r="AZ33" s="23" t="s">
        <v>1</v>
      </c>
      <c r="BA33" s="22" t="s">
        <v>2</v>
      </c>
      <c r="BB33" s="22" t="s">
        <v>3</v>
      </c>
      <c r="BC33" s="22" t="s">
        <v>32</v>
      </c>
      <c r="BD33" s="22" t="s">
        <v>5</v>
      </c>
      <c r="BE33" s="22" t="s">
        <v>6</v>
      </c>
      <c r="BF33" s="22" t="s">
        <v>7</v>
      </c>
      <c r="BG33" s="31" t="s">
        <v>8</v>
      </c>
      <c r="BH33" s="22" t="s">
        <v>9</v>
      </c>
      <c r="BI33" s="22" t="s">
        <v>10</v>
      </c>
      <c r="BJ33" s="22" t="s">
        <v>11</v>
      </c>
      <c r="BK33" s="22" t="s">
        <v>33</v>
      </c>
      <c r="BL33" s="22" t="s">
        <v>12</v>
      </c>
      <c r="BM33" s="22" t="s">
        <v>37</v>
      </c>
      <c r="BN33" s="22" t="s">
        <v>14</v>
      </c>
      <c r="BO33" s="22" t="s">
        <v>15</v>
      </c>
      <c r="BP33" s="23" t="s">
        <v>16</v>
      </c>
      <c r="BQ33" s="22" t="s">
        <v>18</v>
      </c>
      <c r="BR33" s="96"/>
      <c r="BS33" s="24" t="str">
        <f>B31</f>
        <v>Home</v>
      </c>
      <c r="BT33" s="24" t="s">
        <v>50</v>
      </c>
      <c r="BU33" s="24" t="s">
        <v>51</v>
      </c>
      <c r="BV33" s="24"/>
      <c r="BW33" s="23" t="s">
        <v>25</v>
      </c>
      <c r="BX33" s="23" t="s">
        <v>26</v>
      </c>
      <c r="BY33" s="23" t="s">
        <v>0</v>
      </c>
      <c r="BZ33" s="23" t="s">
        <v>22</v>
      </c>
      <c r="CA33" s="23" t="s">
        <v>23</v>
      </c>
      <c r="CB33" s="23" t="s">
        <v>35</v>
      </c>
      <c r="CC33" s="23" t="s">
        <v>36</v>
      </c>
      <c r="CD33" s="124" t="s">
        <v>69</v>
      </c>
      <c r="CE33" s="124" t="s">
        <v>70</v>
      </c>
      <c r="CF33" s="22" t="s">
        <v>3</v>
      </c>
      <c r="CG33" s="22" t="s">
        <v>2</v>
      </c>
      <c r="CH33" s="22" t="s">
        <v>24</v>
      </c>
      <c r="CI33" s="22" t="s">
        <v>7</v>
      </c>
      <c r="CJ33" s="23" t="s">
        <v>8</v>
      </c>
      <c r="CK33" s="23" t="s">
        <v>9</v>
      </c>
      <c r="CL33" s="23" t="s">
        <v>33</v>
      </c>
      <c r="CM33" s="23" t="s">
        <v>31</v>
      </c>
      <c r="CN33" s="23" t="s">
        <v>56</v>
      </c>
      <c r="CO33" s="23" t="s">
        <v>15</v>
      </c>
      <c r="CP33" s="26"/>
      <c r="CU33" s="174"/>
      <c r="DY33" s="14"/>
      <c r="DZ33" s="14"/>
      <c r="EA33" s="26"/>
    </row>
    <row r="34" spans="2:134" ht="10.5" customHeight="1">
      <c r="B34" s="33">
        <f>'Game 1'!B34</f>
        <v>0</v>
      </c>
      <c r="C34" s="51">
        <f>'Game 1'!C34</f>
        <v>0</v>
      </c>
      <c r="D34" s="35">
        <f>'Game 1'!D34</f>
        <v>0</v>
      </c>
      <c r="E34" s="40"/>
      <c r="F34" s="34"/>
      <c r="G34" s="35"/>
      <c r="H34" s="40"/>
      <c r="I34" s="34"/>
      <c r="J34" s="35"/>
      <c r="K34" s="40"/>
      <c r="L34" s="34"/>
      <c r="M34" s="35"/>
      <c r="N34" s="40"/>
      <c r="O34" s="34"/>
      <c r="P34" s="35"/>
      <c r="Q34" s="40"/>
      <c r="R34" s="34"/>
      <c r="S34" s="35"/>
      <c r="T34" s="40"/>
      <c r="U34" s="34"/>
      <c r="V34" s="35"/>
      <c r="W34" s="40"/>
      <c r="X34" s="34"/>
      <c r="Y34" s="35"/>
      <c r="Z34" s="40"/>
      <c r="AA34" s="34"/>
      <c r="AB34" s="35"/>
      <c r="AC34" s="40"/>
      <c r="AD34" s="34"/>
      <c r="AE34" s="35"/>
      <c r="AF34" s="40"/>
      <c r="AG34" s="34"/>
      <c r="AH34" s="35"/>
      <c r="AI34" s="119"/>
      <c r="AJ34" s="34"/>
      <c r="AK34" s="35"/>
      <c r="AL34" s="119"/>
      <c r="AM34" s="34"/>
      <c r="AN34" s="35"/>
      <c r="AO34" s="119"/>
      <c r="AP34" s="34"/>
      <c r="AQ34" s="35"/>
      <c r="AR34" s="119"/>
      <c r="AS34" s="34"/>
      <c r="AT34" s="35"/>
      <c r="AU34" s="119"/>
      <c r="AV34" s="34"/>
      <c r="AW34" s="35"/>
      <c r="AX34" s="36">
        <f t="shared" ref="AX34:AX51" si="43">IF(B34="","",B34)</f>
        <v>0</v>
      </c>
      <c r="AY34" s="14" t="str">
        <f t="shared" ref="AY34:AY51" si="44">IF(ISTEXT(B34),1,"")</f>
        <v/>
      </c>
      <c r="AZ34" s="37">
        <f t="shared" ref="AZ34:AZ51" si="45">COUNTIF(E34:AW34,"*")-COUNTIF(E34:AW34,"bb")-COUNTIF(E34:AW34,"ibb")-COUNTIF(E34:AW34,"hbp")-COUNTIF(E34:AW34,"cs")-COUNTIF(E34:AW34,"po")-COUNTIF(E34:AW34,"sf*")-COUNTIF(E34:AW34,"sac*")-COUNTIF(E34:AW34,"ob")-COUNTIF(E34:AW34,"sb")</f>
        <v>0</v>
      </c>
      <c r="BA34" s="14">
        <f t="shared" ref="BA34:BA51" si="46">COUNT(F34,I34,L34,O34,R34,U34,X34,AA34,AD34,AG34,AJ34,AM34,AP34,AS34, AV34)</f>
        <v>0</v>
      </c>
      <c r="BB34" s="14">
        <f t="shared" ref="BB34:BB51" si="47">COUNTIF(E34:AW34,"1B")+COUNTIF(E34:AW34,"2B")+COUNTIF(E34:AW34,"3B")+COUNTIF(E34:AW34,"hr")+COUNTIF(E34:AW34,"1bsb")+COUNTIF(E34:AW34,"2bsb")</f>
        <v>0</v>
      </c>
      <c r="BC34" s="14">
        <f t="shared" ref="BC34:BC51" si="48">SUM(G34,J34,M34,P34,S34,V34,Y34,AB34,AE34,AH34,AK34,AN34, AQ34, AT34, AW34)</f>
        <v>0</v>
      </c>
      <c r="BD34" s="14">
        <f t="shared" ref="BD34:BD51" si="49">COUNTIF(E34:AW34,"2B")+COUNTIF(E34:AW34,"2Bsb")</f>
        <v>0</v>
      </c>
      <c r="BE34" s="14">
        <f t="shared" ref="BE34:BE51" si="50">COUNTIF(E34:AW34,"3B")</f>
        <v>0</v>
      </c>
      <c r="BF34" s="14">
        <f t="shared" ref="BF34:BF51" si="51">COUNTIF(E34:AW34,"hr")</f>
        <v>0</v>
      </c>
      <c r="BG34" s="39">
        <f t="shared" ref="BG34:BG51" si="52">COUNTIF(E34:AW34,"*bb*")</f>
        <v>0</v>
      </c>
      <c r="BH34" s="14">
        <f t="shared" ref="BH34:BH51" si="53">COUNTIF(E34:AW34,"k")</f>
        <v>0</v>
      </c>
      <c r="BI34" s="14">
        <f t="shared" ref="BI34:BI51" si="54">COUNTIF(E34:AW34,"*sb*")</f>
        <v>0</v>
      </c>
      <c r="BJ34" s="14">
        <f t="shared" ref="BJ34:BJ51" si="55">COUNTIF(E34:AW34,"CS")</f>
        <v>0</v>
      </c>
      <c r="BK34" s="14">
        <f t="shared" ref="BK34:BK51" si="56">COUNTIF(E34:AW34,"hbp")</f>
        <v>0</v>
      </c>
      <c r="BL34" s="14">
        <f t="shared" ref="BL34:BL51" si="57">COUNTIF(E34:AW34,"*sf*")</f>
        <v>0</v>
      </c>
      <c r="BM34" s="14">
        <f t="shared" ref="BM34:BM51" si="58">COUNTIF(E34:AW34,"sac*")</f>
        <v>0</v>
      </c>
      <c r="BN34" s="13">
        <f t="shared" ref="BN34:BN51" si="59">COUNTIF(E34:AW34,"*dp*")-COUNTIF(E34:AW34,"xdp*")</f>
        <v>0</v>
      </c>
      <c r="BP34" s="38">
        <f t="shared" ref="BP34:BP51" si="60">AZ34+BL34+BK34+BG34+BM34</f>
        <v>0</v>
      </c>
      <c r="BQ34" s="38">
        <f t="shared" ref="BQ34:BQ52" si="61">BF34*4+BE34*3+BD34*2+(BB34-SUM(BD34:BF34))</f>
        <v>0</v>
      </c>
      <c r="BR34" s="96"/>
      <c r="BV34" s="24"/>
      <c r="BY34" s="14" t="str">
        <f t="shared" ref="BY34:BY43" si="62">IF(ISTEXT(BS34),1,"")</f>
        <v/>
      </c>
      <c r="BZ34" s="14" t="str">
        <f>IF(ISTEXT(BS34),1,"")</f>
        <v/>
      </c>
      <c r="CD34" s="17"/>
      <c r="CE34" s="17"/>
      <c r="CI34" s="13"/>
      <c r="CL34" s="14"/>
      <c r="CN34" s="16"/>
      <c r="CP34" s="26"/>
      <c r="CU34" s="173" t="str">
        <f t="shared" ref="CU34:CU51" si="63">IF(BF34&gt;1,CONCATENATE(B34,BF34),IF(BF34&gt;0,B34,""))</f>
        <v/>
      </c>
      <c r="DY34" s="14"/>
      <c r="DZ34" s="14"/>
      <c r="EA34" s="26"/>
      <c r="EB34" s="40"/>
      <c r="EC34" s="40"/>
      <c r="ED34" s="40"/>
    </row>
    <row r="35" spans="2:134" ht="10.5" customHeight="1">
      <c r="B35" s="41"/>
      <c r="C35" s="42"/>
      <c r="D35" s="42"/>
      <c r="E35" s="197"/>
      <c r="F35" s="42"/>
      <c r="G35" s="43"/>
      <c r="H35" s="197"/>
      <c r="I35" s="42"/>
      <c r="J35" s="43"/>
      <c r="K35" s="197"/>
      <c r="L35" s="42"/>
      <c r="M35" s="43"/>
      <c r="N35" s="197"/>
      <c r="O35" s="42"/>
      <c r="P35" s="43"/>
      <c r="Q35" s="197"/>
      <c r="R35" s="42"/>
      <c r="S35" s="43"/>
      <c r="T35" s="197"/>
      <c r="U35" s="42"/>
      <c r="V35" s="43"/>
      <c r="W35" s="197"/>
      <c r="X35" s="42"/>
      <c r="Y35" s="43"/>
      <c r="Z35" s="197"/>
      <c r="AA35" s="42"/>
      <c r="AB35" s="43"/>
      <c r="AC35" s="197"/>
      <c r="AD35" s="42"/>
      <c r="AE35" s="43"/>
      <c r="AF35" s="197"/>
      <c r="AG35" s="42"/>
      <c r="AH35" s="43"/>
      <c r="AI35" s="120"/>
      <c r="AJ35" s="42"/>
      <c r="AK35" s="43"/>
      <c r="AL35" s="120"/>
      <c r="AM35" s="42"/>
      <c r="AN35" s="43"/>
      <c r="AO35" s="120"/>
      <c r="AP35" s="42"/>
      <c r="AQ35" s="43"/>
      <c r="AR35" s="120"/>
      <c r="AS35" s="42"/>
      <c r="AT35" s="43"/>
      <c r="AU35" s="120"/>
      <c r="AV35" s="42"/>
      <c r="AW35" s="43"/>
      <c r="AX35" s="36" t="str">
        <f t="shared" si="43"/>
        <v/>
      </c>
      <c r="AY35" s="14" t="str">
        <f t="shared" si="44"/>
        <v/>
      </c>
      <c r="AZ35" s="37">
        <f t="shared" si="45"/>
        <v>0</v>
      </c>
      <c r="BA35" s="14">
        <f t="shared" si="46"/>
        <v>0</v>
      </c>
      <c r="BB35" s="14">
        <f t="shared" si="47"/>
        <v>0</v>
      </c>
      <c r="BC35" s="14">
        <f t="shared" si="48"/>
        <v>0</v>
      </c>
      <c r="BD35" s="14">
        <f t="shared" si="49"/>
        <v>0</v>
      </c>
      <c r="BE35" s="14">
        <f t="shared" si="50"/>
        <v>0</v>
      </c>
      <c r="BF35" s="14">
        <f t="shared" si="51"/>
        <v>0</v>
      </c>
      <c r="BG35" s="39">
        <f t="shared" si="52"/>
        <v>0</v>
      </c>
      <c r="BH35" s="14">
        <f t="shared" si="53"/>
        <v>0</v>
      </c>
      <c r="BI35" s="14">
        <f t="shared" si="54"/>
        <v>0</v>
      </c>
      <c r="BJ35" s="14">
        <f t="shared" si="55"/>
        <v>0</v>
      </c>
      <c r="BK35" s="14">
        <f t="shared" si="56"/>
        <v>0</v>
      </c>
      <c r="BL35" s="14">
        <f t="shared" si="57"/>
        <v>0</v>
      </c>
      <c r="BM35" s="14">
        <f t="shared" si="58"/>
        <v>0</v>
      </c>
      <c r="BN35" s="13">
        <f t="shared" si="59"/>
        <v>0</v>
      </c>
      <c r="BP35" s="38">
        <f t="shared" si="60"/>
        <v>0</v>
      </c>
      <c r="BQ35" s="38">
        <f t="shared" si="61"/>
        <v>0</v>
      </c>
      <c r="BR35" s="96"/>
      <c r="BV35" s="24"/>
      <c r="BY35" s="14" t="str">
        <f t="shared" si="62"/>
        <v/>
      </c>
      <c r="CD35" s="17"/>
      <c r="CE35" s="17"/>
      <c r="CI35" s="13"/>
      <c r="CL35" s="14"/>
      <c r="CN35" s="16"/>
      <c r="CP35" s="26"/>
      <c r="CU35" s="173" t="str">
        <f t="shared" si="63"/>
        <v/>
      </c>
      <c r="DY35" s="14"/>
      <c r="DZ35" s="14"/>
      <c r="EA35" s="26"/>
      <c r="EB35" s="40"/>
      <c r="EC35" s="40"/>
      <c r="ED35" s="40"/>
    </row>
    <row r="36" spans="2:134" ht="10.5" customHeight="1">
      <c r="B36" s="33">
        <f>'Game 1'!B36</f>
        <v>0</v>
      </c>
      <c r="C36" s="51">
        <f>'Game 1'!C36</f>
        <v>0</v>
      </c>
      <c r="D36" s="35">
        <f>'Game 1'!D36</f>
        <v>0</v>
      </c>
      <c r="E36" s="40"/>
      <c r="F36" s="34"/>
      <c r="G36" s="35"/>
      <c r="H36" s="40"/>
      <c r="I36" s="34"/>
      <c r="J36" s="35"/>
      <c r="K36" s="40"/>
      <c r="L36" s="34"/>
      <c r="M36" s="35"/>
      <c r="N36" s="40"/>
      <c r="O36" s="34"/>
      <c r="P36" s="35"/>
      <c r="Q36" s="40"/>
      <c r="R36" s="34"/>
      <c r="S36" s="35"/>
      <c r="T36" s="40"/>
      <c r="U36" s="34"/>
      <c r="V36" s="35"/>
      <c r="W36" s="40"/>
      <c r="X36" s="34"/>
      <c r="Y36" s="35"/>
      <c r="Z36" s="40"/>
      <c r="AA36" s="34"/>
      <c r="AB36" s="35"/>
      <c r="AC36" s="40"/>
      <c r="AD36" s="34"/>
      <c r="AE36" s="35"/>
      <c r="AF36" s="40"/>
      <c r="AG36" s="34"/>
      <c r="AH36" s="35"/>
      <c r="AI36" s="119"/>
      <c r="AJ36" s="34"/>
      <c r="AK36" s="35"/>
      <c r="AL36" s="119"/>
      <c r="AM36" s="34"/>
      <c r="AN36" s="35"/>
      <c r="AO36" s="119"/>
      <c r="AP36" s="34"/>
      <c r="AQ36" s="35"/>
      <c r="AR36" s="119"/>
      <c r="AS36" s="34"/>
      <c r="AT36" s="35"/>
      <c r="AU36" s="119"/>
      <c r="AV36" s="34"/>
      <c r="AW36" s="35"/>
      <c r="AX36" s="36">
        <f t="shared" si="43"/>
        <v>0</v>
      </c>
      <c r="AY36" s="14" t="str">
        <f t="shared" si="44"/>
        <v/>
      </c>
      <c r="AZ36" s="37">
        <f t="shared" si="45"/>
        <v>0</v>
      </c>
      <c r="BA36" s="14">
        <f t="shared" si="46"/>
        <v>0</v>
      </c>
      <c r="BB36" s="14">
        <f t="shared" si="47"/>
        <v>0</v>
      </c>
      <c r="BC36" s="14">
        <f t="shared" si="48"/>
        <v>0</v>
      </c>
      <c r="BD36" s="14">
        <f t="shared" si="49"/>
        <v>0</v>
      </c>
      <c r="BE36" s="14">
        <f t="shared" si="50"/>
        <v>0</v>
      </c>
      <c r="BF36" s="14">
        <f t="shared" si="51"/>
        <v>0</v>
      </c>
      <c r="BG36" s="39">
        <f t="shared" si="52"/>
        <v>0</v>
      </c>
      <c r="BH36" s="14">
        <f t="shared" si="53"/>
        <v>0</v>
      </c>
      <c r="BI36" s="14">
        <f t="shared" si="54"/>
        <v>0</v>
      </c>
      <c r="BJ36" s="14">
        <f t="shared" si="55"/>
        <v>0</v>
      </c>
      <c r="BK36" s="14">
        <f t="shared" si="56"/>
        <v>0</v>
      </c>
      <c r="BL36" s="14">
        <f t="shared" si="57"/>
        <v>0</v>
      </c>
      <c r="BM36" s="14">
        <f t="shared" si="58"/>
        <v>0</v>
      </c>
      <c r="BN36" s="13">
        <f t="shared" si="59"/>
        <v>0</v>
      </c>
      <c r="BP36" s="38">
        <f t="shared" si="60"/>
        <v>0</v>
      </c>
      <c r="BQ36" s="38">
        <f t="shared" si="61"/>
        <v>0</v>
      </c>
      <c r="BR36" s="96"/>
      <c r="BV36" s="24"/>
      <c r="BY36" s="14" t="str">
        <f t="shared" si="62"/>
        <v/>
      </c>
      <c r="CD36" s="17"/>
      <c r="CE36" s="17"/>
      <c r="CI36" s="13"/>
      <c r="CL36" s="14"/>
      <c r="CN36" s="16"/>
      <c r="CP36" s="26"/>
      <c r="CU36" s="173" t="str">
        <f t="shared" si="63"/>
        <v/>
      </c>
      <c r="DY36" s="14"/>
      <c r="DZ36" s="14"/>
      <c r="EA36" s="26"/>
      <c r="EB36" s="40"/>
      <c r="EC36" s="40"/>
      <c r="ED36" s="40"/>
    </row>
    <row r="37" spans="2:134" ht="10.5" customHeight="1">
      <c r="B37" s="41"/>
      <c r="C37" s="42"/>
      <c r="D37" s="42"/>
      <c r="E37" s="197"/>
      <c r="F37" s="42"/>
      <c r="G37" s="43"/>
      <c r="H37" s="197"/>
      <c r="I37" s="42"/>
      <c r="J37" s="43"/>
      <c r="K37" s="197"/>
      <c r="L37" s="42"/>
      <c r="M37" s="43"/>
      <c r="N37" s="197"/>
      <c r="O37" s="42"/>
      <c r="P37" s="43"/>
      <c r="Q37" s="197"/>
      <c r="R37" s="42"/>
      <c r="S37" s="43"/>
      <c r="T37" s="197"/>
      <c r="U37" s="42"/>
      <c r="V37" s="43"/>
      <c r="W37" s="197"/>
      <c r="X37" s="42"/>
      <c r="Y37" s="43"/>
      <c r="Z37" s="197"/>
      <c r="AA37" s="42"/>
      <c r="AB37" s="43"/>
      <c r="AC37" s="197"/>
      <c r="AD37" s="42"/>
      <c r="AE37" s="43"/>
      <c r="AF37" s="197"/>
      <c r="AG37" s="42"/>
      <c r="AH37" s="43"/>
      <c r="AI37" s="120"/>
      <c r="AJ37" s="42"/>
      <c r="AK37" s="43"/>
      <c r="AL37" s="120"/>
      <c r="AM37" s="42"/>
      <c r="AN37" s="43"/>
      <c r="AO37" s="120"/>
      <c r="AP37" s="42"/>
      <c r="AQ37" s="43"/>
      <c r="AR37" s="120"/>
      <c r="AS37" s="42"/>
      <c r="AT37" s="43"/>
      <c r="AU37" s="120"/>
      <c r="AV37" s="42"/>
      <c r="AW37" s="43"/>
      <c r="AX37" s="36" t="str">
        <f t="shared" si="43"/>
        <v/>
      </c>
      <c r="AY37" s="14" t="str">
        <f t="shared" si="44"/>
        <v/>
      </c>
      <c r="AZ37" s="37">
        <f t="shared" si="45"/>
        <v>0</v>
      </c>
      <c r="BA37" s="14">
        <f t="shared" si="46"/>
        <v>0</v>
      </c>
      <c r="BB37" s="14">
        <f t="shared" si="47"/>
        <v>0</v>
      </c>
      <c r="BC37" s="14">
        <f t="shared" si="48"/>
        <v>0</v>
      </c>
      <c r="BD37" s="14">
        <f t="shared" si="49"/>
        <v>0</v>
      </c>
      <c r="BE37" s="14">
        <f t="shared" si="50"/>
        <v>0</v>
      </c>
      <c r="BF37" s="14">
        <f t="shared" si="51"/>
        <v>0</v>
      </c>
      <c r="BG37" s="39">
        <f t="shared" si="52"/>
        <v>0</v>
      </c>
      <c r="BH37" s="14">
        <f t="shared" si="53"/>
        <v>0</v>
      </c>
      <c r="BI37" s="14">
        <f t="shared" si="54"/>
        <v>0</v>
      </c>
      <c r="BJ37" s="14">
        <f t="shared" si="55"/>
        <v>0</v>
      </c>
      <c r="BK37" s="14">
        <f t="shared" si="56"/>
        <v>0</v>
      </c>
      <c r="BL37" s="14">
        <f t="shared" si="57"/>
        <v>0</v>
      </c>
      <c r="BM37" s="14">
        <f t="shared" si="58"/>
        <v>0</v>
      </c>
      <c r="BN37" s="13">
        <f t="shared" si="59"/>
        <v>0</v>
      </c>
      <c r="BP37" s="38">
        <f t="shared" si="60"/>
        <v>0</v>
      </c>
      <c r="BQ37" s="38">
        <f t="shared" si="61"/>
        <v>0</v>
      </c>
      <c r="BR37" s="96"/>
      <c r="BV37" s="24"/>
      <c r="BY37" s="14" t="str">
        <f t="shared" si="62"/>
        <v/>
      </c>
      <c r="CD37" s="17"/>
      <c r="CE37" s="17"/>
      <c r="CI37" s="13"/>
      <c r="CL37" s="14"/>
      <c r="CN37" s="16"/>
      <c r="CP37" s="26"/>
      <c r="CU37" s="173" t="str">
        <f t="shared" si="63"/>
        <v/>
      </c>
      <c r="DY37" s="14"/>
      <c r="DZ37" s="14"/>
      <c r="EA37" s="26"/>
      <c r="EB37" s="40"/>
      <c r="EC37" s="40"/>
      <c r="ED37" s="40"/>
    </row>
    <row r="38" spans="2:134" ht="10.5" customHeight="1">
      <c r="B38" s="33">
        <f>'Game 1'!B38</f>
        <v>0</v>
      </c>
      <c r="C38" s="51">
        <f>'Game 1'!C38</f>
        <v>0</v>
      </c>
      <c r="D38" s="35">
        <f>'Game 1'!D38</f>
        <v>0</v>
      </c>
      <c r="E38" s="40"/>
      <c r="F38" s="34"/>
      <c r="G38" s="35"/>
      <c r="H38" s="40"/>
      <c r="I38" s="34"/>
      <c r="J38" s="35"/>
      <c r="K38" s="40"/>
      <c r="L38" s="34"/>
      <c r="M38" s="35"/>
      <c r="N38" s="40"/>
      <c r="O38" s="34"/>
      <c r="P38" s="35"/>
      <c r="Q38" s="40"/>
      <c r="R38" s="34"/>
      <c r="S38" s="35"/>
      <c r="T38" s="40"/>
      <c r="U38" s="34"/>
      <c r="V38" s="35"/>
      <c r="W38" s="40"/>
      <c r="X38" s="34"/>
      <c r="Y38" s="35"/>
      <c r="Z38" s="40"/>
      <c r="AA38" s="34"/>
      <c r="AB38" s="35"/>
      <c r="AC38" s="40"/>
      <c r="AD38" s="34"/>
      <c r="AE38" s="35"/>
      <c r="AF38" s="40"/>
      <c r="AG38" s="34"/>
      <c r="AH38" s="35"/>
      <c r="AI38" s="119"/>
      <c r="AJ38" s="34"/>
      <c r="AK38" s="35"/>
      <c r="AL38" s="119"/>
      <c r="AM38" s="34"/>
      <c r="AN38" s="35"/>
      <c r="AO38" s="119"/>
      <c r="AP38" s="34"/>
      <c r="AQ38" s="35"/>
      <c r="AR38" s="119"/>
      <c r="AS38" s="34"/>
      <c r="AT38" s="35"/>
      <c r="AU38" s="119"/>
      <c r="AV38" s="34"/>
      <c r="AW38" s="35"/>
      <c r="AX38" s="36">
        <f t="shared" si="43"/>
        <v>0</v>
      </c>
      <c r="AY38" s="14" t="str">
        <f t="shared" si="44"/>
        <v/>
      </c>
      <c r="AZ38" s="37">
        <f t="shared" si="45"/>
        <v>0</v>
      </c>
      <c r="BA38" s="14">
        <f t="shared" si="46"/>
        <v>0</v>
      </c>
      <c r="BB38" s="14">
        <f t="shared" si="47"/>
        <v>0</v>
      </c>
      <c r="BC38" s="14">
        <f t="shared" si="48"/>
        <v>0</v>
      </c>
      <c r="BD38" s="14">
        <f t="shared" si="49"/>
        <v>0</v>
      </c>
      <c r="BE38" s="14">
        <f t="shared" si="50"/>
        <v>0</v>
      </c>
      <c r="BF38" s="14">
        <f t="shared" si="51"/>
        <v>0</v>
      </c>
      <c r="BG38" s="39">
        <f t="shared" si="52"/>
        <v>0</v>
      </c>
      <c r="BH38" s="14">
        <f t="shared" si="53"/>
        <v>0</v>
      </c>
      <c r="BI38" s="14">
        <f t="shared" si="54"/>
        <v>0</v>
      </c>
      <c r="BJ38" s="14">
        <f t="shared" si="55"/>
        <v>0</v>
      </c>
      <c r="BK38" s="14">
        <f t="shared" si="56"/>
        <v>0</v>
      </c>
      <c r="BL38" s="14">
        <f t="shared" si="57"/>
        <v>0</v>
      </c>
      <c r="BM38" s="14">
        <f t="shared" si="58"/>
        <v>0</v>
      </c>
      <c r="BN38" s="13">
        <f t="shared" si="59"/>
        <v>0</v>
      </c>
      <c r="BP38" s="38">
        <f t="shared" si="60"/>
        <v>0</v>
      </c>
      <c r="BQ38" s="38">
        <f t="shared" si="61"/>
        <v>0</v>
      </c>
      <c r="BR38" s="96"/>
      <c r="BV38" s="24"/>
      <c r="BY38" s="14" t="str">
        <f t="shared" si="62"/>
        <v/>
      </c>
      <c r="CD38" s="17"/>
      <c r="CE38" s="17"/>
      <c r="CI38" s="13"/>
      <c r="CL38" s="14"/>
      <c r="CN38" s="16"/>
      <c r="CP38" s="26"/>
      <c r="CU38" s="173" t="str">
        <f t="shared" si="63"/>
        <v/>
      </c>
      <c r="DY38" s="14"/>
      <c r="DZ38" s="14"/>
      <c r="EA38" s="26"/>
      <c r="EB38" s="40"/>
      <c r="EC38" s="40"/>
      <c r="ED38" s="40"/>
    </row>
    <row r="39" spans="2:134" ht="10.5" customHeight="1">
      <c r="B39" s="41"/>
      <c r="C39" s="42"/>
      <c r="D39" s="42"/>
      <c r="E39" s="197"/>
      <c r="F39" s="42"/>
      <c r="G39" s="43"/>
      <c r="H39" s="197"/>
      <c r="I39" s="42"/>
      <c r="J39" s="43"/>
      <c r="K39" s="197"/>
      <c r="L39" s="42"/>
      <c r="M39" s="43"/>
      <c r="N39" s="197"/>
      <c r="O39" s="42"/>
      <c r="P39" s="43"/>
      <c r="Q39" s="197"/>
      <c r="R39" s="42"/>
      <c r="S39" s="43"/>
      <c r="T39" s="197"/>
      <c r="U39" s="42"/>
      <c r="V39" s="43"/>
      <c r="W39" s="197"/>
      <c r="X39" s="42"/>
      <c r="Y39" s="43"/>
      <c r="Z39" s="197"/>
      <c r="AA39" s="42"/>
      <c r="AB39" s="43"/>
      <c r="AC39" s="197"/>
      <c r="AD39" s="42"/>
      <c r="AE39" s="43"/>
      <c r="AF39" s="197"/>
      <c r="AG39" s="42"/>
      <c r="AH39" s="43"/>
      <c r="AI39" s="120"/>
      <c r="AJ39" s="42"/>
      <c r="AK39" s="43"/>
      <c r="AL39" s="120"/>
      <c r="AM39" s="42"/>
      <c r="AN39" s="43"/>
      <c r="AO39" s="120"/>
      <c r="AP39" s="42"/>
      <c r="AQ39" s="43"/>
      <c r="AR39" s="120"/>
      <c r="AS39" s="42"/>
      <c r="AT39" s="43"/>
      <c r="AU39" s="120"/>
      <c r="AV39" s="42"/>
      <c r="AW39" s="43"/>
      <c r="AX39" s="36" t="str">
        <f t="shared" si="43"/>
        <v/>
      </c>
      <c r="AY39" s="14" t="str">
        <f t="shared" si="44"/>
        <v/>
      </c>
      <c r="AZ39" s="37">
        <f t="shared" si="45"/>
        <v>0</v>
      </c>
      <c r="BA39" s="14">
        <f t="shared" si="46"/>
        <v>0</v>
      </c>
      <c r="BB39" s="14">
        <f t="shared" si="47"/>
        <v>0</v>
      </c>
      <c r="BC39" s="14">
        <f t="shared" si="48"/>
        <v>0</v>
      </c>
      <c r="BD39" s="14">
        <f t="shared" si="49"/>
        <v>0</v>
      </c>
      <c r="BE39" s="14">
        <f t="shared" si="50"/>
        <v>0</v>
      </c>
      <c r="BF39" s="14">
        <f t="shared" si="51"/>
        <v>0</v>
      </c>
      <c r="BG39" s="39">
        <f t="shared" si="52"/>
        <v>0</v>
      </c>
      <c r="BH39" s="14">
        <f t="shared" si="53"/>
        <v>0</v>
      </c>
      <c r="BI39" s="14">
        <f t="shared" si="54"/>
        <v>0</v>
      </c>
      <c r="BJ39" s="14">
        <f t="shared" si="55"/>
        <v>0</v>
      </c>
      <c r="BK39" s="14">
        <f t="shared" si="56"/>
        <v>0</v>
      </c>
      <c r="BL39" s="14">
        <f t="shared" si="57"/>
        <v>0</v>
      </c>
      <c r="BM39" s="14">
        <f t="shared" si="58"/>
        <v>0</v>
      </c>
      <c r="BN39" s="13">
        <f t="shared" si="59"/>
        <v>0</v>
      </c>
      <c r="BP39" s="38">
        <f t="shared" si="60"/>
        <v>0</v>
      </c>
      <c r="BQ39" s="38">
        <f t="shared" si="61"/>
        <v>0</v>
      </c>
      <c r="BR39" s="96"/>
      <c r="BV39" s="24"/>
      <c r="BY39" s="14" t="str">
        <f t="shared" si="62"/>
        <v/>
      </c>
      <c r="CD39" s="17"/>
      <c r="CE39" s="17"/>
      <c r="CI39" s="13"/>
      <c r="CL39" s="14"/>
      <c r="CN39" s="16"/>
      <c r="CP39" s="26"/>
      <c r="CU39" s="173" t="str">
        <f t="shared" si="63"/>
        <v/>
      </c>
      <c r="DY39" s="14"/>
      <c r="DZ39" s="14"/>
      <c r="EA39" s="26"/>
      <c r="EB39" s="40"/>
      <c r="EC39" s="40"/>
      <c r="ED39" s="40"/>
    </row>
    <row r="40" spans="2:134" ht="10.5" customHeight="1">
      <c r="B40" s="33">
        <f>'Game 1'!B40</f>
        <v>0</v>
      </c>
      <c r="C40" s="51">
        <f>'Game 1'!C40</f>
        <v>0</v>
      </c>
      <c r="D40" s="35">
        <f>'Game 1'!D40</f>
        <v>0</v>
      </c>
      <c r="E40" s="40"/>
      <c r="F40" s="34"/>
      <c r="G40" s="35"/>
      <c r="H40" s="40"/>
      <c r="I40" s="34"/>
      <c r="J40" s="35"/>
      <c r="K40" s="40"/>
      <c r="L40" s="34"/>
      <c r="M40" s="35"/>
      <c r="N40" s="40"/>
      <c r="O40" s="34"/>
      <c r="P40" s="35"/>
      <c r="Q40" s="40"/>
      <c r="R40" s="34"/>
      <c r="S40" s="35"/>
      <c r="T40" s="40"/>
      <c r="U40" s="34"/>
      <c r="V40" s="35"/>
      <c r="W40" s="40"/>
      <c r="X40" s="34"/>
      <c r="Y40" s="35"/>
      <c r="Z40" s="40"/>
      <c r="AA40" s="34"/>
      <c r="AB40" s="35"/>
      <c r="AC40" s="40"/>
      <c r="AD40" s="34"/>
      <c r="AE40" s="35"/>
      <c r="AF40" s="40"/>
      <c r="AG40" s="34"/>
      <c r="AH40" s="35"/>
      <c r="AI40" s="119"/>
      <c r="AJ40" s="34"/>
      <c r="AK40" s="35"/>
      <c r="AL40" s="119"/>
      <c r="AM40" s="34"/>
      <c r="AN40" s="35"/>
      <c r="AO40" s="119"/>
      <c r="AP40" s="34"/>
      <c r="AQ40" s="35"/>
      <c r="AR40" s="119"/>
      <c r="AS40" s="34"/>
      <c r="AT40" s="35"/>
      <c r="AU40" s="119"/>
      <c r="AV40" s="34"/>
      <c r="AW40" s="35"/>
      <c r="AX40" s="36">
        <f t="shared" si="43"/>
        <v>0</v>
      </c>
      <c r="AY40" s="14" t="str">
        <f t="shared" si="44"/>
        <v/>
      </c>
      <c r="AZ40" s="37">
        <f t="shared" si="45"/>
        <v>0</v>
      </c>
      <c r="BA40" s="14">
        <f t="shared" si="46"/>
        <v>0</v>
      </c>
      <c r="BB40" s="14">
        <f t="shared" si="47"/>
        <v>0</v>
      </c>
      <c r="BC40" s="14">
        <f t="shared" si="48"/>
        <v>0</v>
      </c>
      <c r="BD40" s="14">
        <f t="shared" si="49"/>
        <v>0</v>
      </c>
      <c r="BE40" s="14">
        <f t="shared" si="50"/>
        <v>0</v>
      </c>
      <c r="BF40" s="14">
        <f t="shared" si="51"/>
        <v>0</v>
      </c>
      <c r="BG40" s="39">
        <f t="shared" si="52"/>
        <v>0</v>
      </c>
      <c r="BH40" s="14">
        <f t="shared" si="53"/>
        <v>0</v>
      </c>
      <c r="BI40" s="14">
        <f t="shared" si="54"/>
        <v>0</v>
      </c>
      <c r="BJ40" s="14">
        <f t="shared" si="55"/>
        <v>0</v>
      </c>
      <c r="BK40" s="14">
        <f t="shared" si="56"/>
        <v>0</v>
      </c>
      <c r="BL40" s="14">
        <f t="shared" si="57"/>
        <v>0</v>
      </c>
      <c r="BM40" s="14">
        <f t="shared" si="58"/>
        <v>0</v>
      </c>
      <c r="BN40" s="13">
        <f t="shared" si="59"/>
        <v>0</v>
      </c>
      <c r="BP40" s="38">
        <f t="shared" si="60"/>
        <v>0</v>
      </c>
      <c r="BQ40" s="38">
        <f t="shared" si="61"/>
        <v>0</v>
      </c>
      <c r="BR40" s="96"/>
      <c r="BV40" s="24"/>
      <c r="BY40" s="14" t="str">
        <f t="shared" si="62"/>
        <v/>
      </c>
      <c r="CD40" s="17"/>
      <c r="CE40" s="17"/>
      <c r="CI40" s="13"/>
      <c r="CL40" s="14"/>
      <c r="CN40" s="16"/>
      <c r="CP40" s="26"/>
      <c r="CU40" s="173" t="str">
        <f t="shared" si="63"/>
        <v/>
      </c>
      <c r="DY40" s="14"/>
      <c r="DZ40" s="14"/>
      <c r="EA40" s="26"/>
      <c r="EB40" s="40"/>
      <c r="EC40" s="40"/>
      <c r="ED40" s="40"/>
    </row>
    <row r="41" spans="2:134" ht="10.5" customHeight="1">
      <c r="B41" s="41"/>
      <c r="C41" s="42"/>
      <c r="D41" s="42"/>
      <c r="E41" s="197"/>
      <c r="F41" s="42"/>
      <c r="G41" s="43"/>
      <c r="H41" s="197"/>
      <c r="I41" s="42"/>
      <c r="J41" s="43"/>
      <c r="K41" s="197"/>
      <c r="L41" s="42"/>
      <c r="M41" s="43"/>
      <c r="N41" s="197"/>
      <c r="O41" s="42"/>
      <c r="P41" s="43"/>
      <c r="Q41" s="197"/>
      <c r="R41" s="42"/>
      <c r="S41" s="43"/>
      <c r="T41" s="197"/>
      <c r="U41" s="42"/>
      <c r="V41" s="43"/>
      <c r="W41" s="197"/>
      <c r="X41" s="42"/>
      <c r="Y41" s="43"/>
      <c r="Z41" s="197"/>
      <c r="AA41" s="42"/>
      <c r="AB41" s="43"/>
      <c r="AC41" s="197"/>
      <c r="AD41" s="42"/>
      <c r="AE41" s="43"/>
      <c r="AF41" s="197"/>
      <c r="AG41" s="42"/>
      <c r="AH41" s="43"/>
      <c r="AI41" s="120"/>
      <c r="AJ41" s="42"/>
      <c r="AK41" s="43"/>
      <c r="AL41" s="120"/>
      <c r="AM41" s="42"/>
      <c r="AN41" s="43"/>
      <c r="AO41" s="120"/>
      <c r="AP41" s="42"/>
      <c r="AQ41" s="43"/>
      <c r="AR41" s="120"/>
      <c r="AS41" s="42"/>
      <c r="AT41" s="43"/>
      <c r="AU41" s="120"/>
      <c r="AV41" s="42"/>
      <c r="AW41" s="43"/>
      <c r="AX41" s="36" t="str">
        <f t="shared" si="43"/>
        <v/>
      </c>
      <c r="AY41" s="14" t="str">
        <f t="shared" si="44"/>
        <v/>
      </c>
      <c r="AZ41" s="37">
        <f t="shared" si="45"/>
        <v>0</v>
      </c>
      <c r="BA41" s="14">
        <f t="shared" si="46"/>
        <v>0</v>
      </c>
      <c r="BB41" s="14">
        <f t="shared" si="47"/>
        <v>0</v>
      </c>
      <c r="BC41" s="14">
        <f t="shared" si="48"/>
        <v>0</v>
      </c>
      <c r="BD41" s="14">
        <f t="shared" si="49"/>
        <v>0</v>
      </c>
      <c r="BE41" s="14">
        <f t="shared" si="50"/>
        <v>0</v>
      </c>
      <c r="BF41" s="14">
        <f t="shared" si="51"/>
        <v>0</v>
      </c>
      <c r="BG41" s="39">
        <f t="shared" si="52"/>
        <v>0</v>
      </c>
      <c r="BH41" s="14">
        <f t="shared" si="53"/>
        <v>0</v>
      </c>
      <c r="BI41" s="14">
        <f t="shared" si="54"/>
        <v>0</v>
      </c>
      <c r="BJ41" s="14">
        <f t="shared" si="55"/>
        <v>0</v>
      </c>
      <c r="BK41" s="14">
        <f t="shared" si="56"/>
        <v>0</v>
      </c>
      <c r="BL41" s="14">
        <f t="shared" si="57"/>
        <v>0</v>
      </c>
      <c r="BM41" s="14">
        <f t="shared" si="58"/>
        <v>0</v>
      </c>
      <c r="BN41" s="13">
        <f t="shared" si="59"/>
        <v>0</v>
      </c>
      <c r="BP41" s="38">
        <f t="shared" si="60"/>
        <v>0</v>
      </c>
      <c r="BQ41" s="38">
        <f t="shared" si="61"/>
        <v>0</v>
      </c>
      <c r="BR41" s="96"/>
      <c r="BV41" s="24"/>
      <c r="BY41" s="14" t="str">
        <f t="shared" si="62"/>
        <v/>
      </c>
      <c r="CD41" s="17"/>
      <c r="CE41" s="17"/>
      <c r="CI41" s="13"/>
      <c r="CL41" s="14"/>
      <c r="CN41" s="16"/>
      <c r="CP41" s="4"/>
      <c r="CU41" s="173" t="str">
        <f t="shared" si="63"/>
        <v/>
      </c>
      <c r="DY41" s="14"/>
      <c r="DZ41" s="14"/>
      <c r="EB41" s="40"/>
      <c r="EC41" s="40"/>
      <c r="ED41" s="40"/>
    </row>
    <row r="42" spans="2:134" ht="10.5" customHeight="1">
      <c r="B42" s="33">
        <f>'Game 1'!B42</f>
        <v>0</v>
      </c>
      <c r="C42" s="51">
        <f>'Game 1'!C42</f>
        <v>0</v>
      </c>
      <c r="D42" s="35">
        <f>'Game 1'!D42</f>
        <v>0</v>
      </c>
      <c r="E42" s="40"/>
      <c r="F42" s="34"/>
      <c r="G42" s="35"/>
      <c r="H42" s="40"/>
      <c r="I42" s="34"/>
      <c r="J42" s="35"/>
      <c r="K42" s="40"/>
      <c r="L42" s="34"/>
      <c r="M42" s="35"/>
      <c r="N42" s="40"/>
      <c r="O42" s="34"/>
      <c r="P42" s="35"/>
      <c r="Q42" s="40"/>
      <c r="R42" s="34"/>
      <c r="S42" s="35"/>
      <c r="T42" s="40"/>
      <c r="U42" s="34"/>
      <c r="V42" s="35"/>
      <c r="W42" s="40"/>
      <c r="X42" s="34"/>
      <c r="Y42" s="35"/>
      <c r="Z42" s="40"/>
      <c r="AA42" s="34"/>
      <c r="AB42" s="35"/>
      <c r="AC42" s="40"/>
      <c r="AD42" s="34"/>
      <c r="AE42" s="35"/>
      <c r="AF42" s="40"/>
      <c r="AG42" s="34"/>
      <c r="AH42" s="35"/>
      <c r="AI42" s="119"/>
      <c r="AJ42" s="34"/>
      <c r="AK42" s="35"/>
      <c r="AL42" s="119"/>
      <c r="AM42" s="34"/>
      <c r="AN42" s="35"/>
      <c r="AO42" s="119"/>
      <c r="AP42" s="34"/>
      <c r="AQ42" s="35"/>
      <c r="AR42" s="119"/>
      <c r="AS42" s="34"/>
      <c r="AT42" s="35"/>
      <c r="AU42" s="119"/>
      <c r="AV42" s="34"/>
      <c r="AW42" s="35"/>
      <c r="AX42" s="36">
        <f t="shared" si="43"/>
        <v>0</v>
      </c>
      <c r="AY42" s="14" t="str">
        <f t="shared" si="44"/>
        <v/>
      </c>
      <c r="AZ42" s="37">
        <f t="shared" si="45"/>
        <v>0</v>
      </c>
      <c r="BA42" s="14">
        <f t="shared" si="46"/>
        <v>0</v>
      </c>
      <c r="BB42" s="14">
        <f t="shared" si="47"/>
        <v>0</v>
      </c>
      <c r="BC42" s="14">
        <f t="shared" si="48"/>
        <v>0</v>
      </c>
      <c r="BD42" s="14">
        <f t="shared" si="49"/>
        <v>0</v>
      </c>
      <c r="BE42" s="14">
        <f t="shared" si="50"/>
        <v>0</v>
      </c>
      <c r="BF42" s="14">
        <f t="shared" si="51"/>
        <v>0</v>
      </c>
      <c r="BG42" s="39">
        <f t="shared" si="52"/>
        <v>0</v>
      </c>
      <c r="BH42" s="14">
        <f t="shared" si="53"/>
        <v>0</v>
      </c>
      <c r="BI42" s="14">
        <f t="shared" si="54"/>
        <v>0</v>
      </c>
      <c r="BJ42" s="14">
        <f t="shared" si="55"/>
        <v>0</v>
      </c>
      <c r="BK42" s="14">
        <f t="shared" si="56"/>
        <v>0</v>
      </c>
      <c r="BL42" s="14">
        <f t="shared" si="57"/>
        <v>0</v>
      </c>
      <c r="BM42" s="14">
        <f t="shared" si="58"/>
        <v>0</v>
      </c>
      <c r="BN42" s="13">
        <f t="shared" si="59"/>
        <v>0</v>
      </c>
      <c r="BP42" s="38">
        <f t="shared" si="60"/>
        <v>0</v>
      </c>
      <c r="BQ42" s="38">
        <f t="shared" si="61"/>
        <v>0</v>
      </c>
      <c r="BR42" s="96"/>
      <c r="BV42" s="24"/>
      <c r="BY42" s="14" t="str">
        <f t="shared" si="62"/>
        <v/>
      </c>
      <c r="CD42" s="17"/>
      <c r="CE42" s="17"/>
      <c r="CI42" s="13"/>
      <c r="CL42" s="14"/>
      <c r="CN42" s="16"/>
      <c r="CP42" s="4"/>
      <c r="CU42" s="173" t="str">
        <f t="shared" si="63"/>
        <v/>
      </c>
      <c r="DY42" s="14"/>
      <c r="DZ42" s="14"/>
      <c r="EB42" s="40"/>
      <c r="EC42" s="40"/>
      <c r="ED42" s="40"/>
    </row>
    <row r="43" spans="2:134" ht="10.5" customHeight="1">
      <c r="B43" s="41"/>
      <c r="C43" s="42"/>
      <c r="D43" s="42"/>
      <c r="E43" s="197"/>
      <c r="F43" s="42"/>
      <c r="G43" s="43"/>
      <c r="H43" s="197"/>
      <c r="I43" s="42"/>
      <c r="J43" s="43"/>
      <c r="K43" s="197"/>
      <c r="L43" s="42"/>
      <c r="M43" s="43"/>
      <c r="N43" s="197"/>
      <c r="O43" s="42"/>
      <c r="P43" s="43"/>
      <c r="Q43" s="197"/>
      <c r="R43" s="42"/>
      <c r="S43" s="43"/>
      <c r="T43" s="197"/>
      <c r="U43" s="42"/>
      <c r="V43" s="43"/>
      <c r="W43" s="197"/>
      <c r="X43" s="42"/>
      <c r="Y43" s="43"/>
      <c r="Z43" s="197"/>
      <c r="AA43" s="42"/>
      <c r="AB43" s="43"/>
      <c r="AC43" s="197"/>
      <c r="AD43" s="42"/>
      <c r="AE43" s="43"/>
      <c r="AF43" s="197"/>
      <c r="AG43" s="42"/>
      <c r="AH43" s="43"/>
      <c r="AI43" s="120"/>
      <c r="AJ43" s="42"/>
      <c r="AK43" s="43"/>
      <c r="AL43" s="120"/>
      <c r="AM43" s="42"/>
      <c r="AN43" s="43"/>
      <c r="AO43" s="120"/>
      <c r="AP43" s="42"/>
      <c r="AQ43" s="43"/>
      <c r="AR43" s="120"/>
      <c r="AS43" s="42"/>
      <c r="AT43" s="43"/>
      <c r="AU43" s="120"/>
      <c r="AV43" s="42"/>
      <c r="AW43" s="43"/>
      <c r="AX43" s="36" t="str">
        <f t="shared" si="43"/>
        <v/>
      </c>
      <c r="AY43" s="14" t="str">
        <f t="shared" si="44"/>
        <v/>
      </c>
      <c r="AZ43" s="37">
        <f t="shared" si="45"/>
        <v>0</v>
      </c>
      <c r="BA43" s="14">
        <f t="shared" si="46"/>
        <v>0</v>
      </c>
      <c r="BB43" s="14">
        <f t="shared" si="47"/>
        <v>0</v>
      </c>
      <c r="BC43" s="14">
        <f t="shared" si="48"/>
        <v>0</v>
      </c>
      <c r="BD43" s="14">
        <f t="shared" si="49"/>
        <v>0</v>
      </c>
      <c r="BE43" s="14">
        <f t="shared" si="50"/>
        <v>0</v>
      </c>
      <c r="BF43" s="14">
        <f t="shared" si="51"/>
        <v>0</v>
      </c>
      <c r="BG43" s="39">
        <f t="shared" si="52"/>
        <v>0</v>
      </c>
      <c r="BH43" s="14">
        <f t="shared" si="53"/>
        <v>0</v>
      </c>
      <c r="BI43" s="14">
        <f t="shared" si="54"/>
        <v>0</v>
      </c>
      <c r="BJ43" s="14">
        <f t="shared" si="55"/>
        <v>0</v>
      </c>
      <c r="BK43" s="14">
        <f t="shared" si="56"/>
        <v>0</v>
      </c>
      <c r="BL43" s="14">
        <f t="shared" si="57"/>
        <v>0</v>
      </c>
      <c r="BM43" s="14">
        <f t="shared" si="58"/>
        <v>0</v>
      </c>
      <c r="BN43" s="13">
        <f t="shared" si="59"/>
        <v>0</v>
      </c>
      <c r="BP43" s="38">
        <f t="shared" si="60"/>
        <v>0</v>
      </c>
      <c r="BQ43" s="38">
        <f t="shared" si="61"/>
        <v>0</v>
      </c>
      <c r="BR43" s="96"/>
      <c r="BS43" s="95"/>
      <c r="BV43" s="24"/>
      <c r="BY43" s="14" t="str">
        <f t="shared" si="62"/>
        <v/>
      </c>
      <c r="CD43" s="17"/>
      <c r="CE43" s="17"/>
      <c r="CI43" s="13"/>
      <c r="CL43" s="14"/>
      <c r="CN43" s="16"/>
      <c r="CP43" s="4"/>
      <c r="CU43" s="173" t="str">
        <f t="shared" si="63"/>
        <v/>
      </c>
      <c r="DY43" s="14"/>
      <c r="DZ43" s="14"/>
      <c r="EB43" s="40"/>
      <c r="EC43" s="40"/>
      <c r="ED43" s="40"/>
    </row>
    <row r="44" spans="2:134" ht="10.5" customHeight="1">
      <c r="B44" s="33">
        <f>'Game 1'!B44</f>
        <v>0</v>
      </c>
      <c r="C44" s="51">
        <f>'Game 1'!C44</f>
        <v>0</v>
      </c>
      <c r="D44" s="35">
        <f>'Game 1'!D44</f>
        <v>0</v>
      </c>
      <c r="E44" s="40"/>
      <c r="F44" s="34"/>
      <c r="G44" s="35"/>
      <c r="H44" s="40"/>
      <c r="I44" s="34"/>
      <c r="J44" s="35"/>
      <c r="K44" s="40"/>
      <c r="L44" s="34"/>
      <c r="M44" s="35"/>
      <c r="N44" s="40"/>
      <c r="O44" s="34"/>
      <c r="P44" s="35"/>
      <c r="Q44" s="40"/>
      <c r="R44" s="34"/>
      <c r="S44" s="35"/>
      <c r="T44" s="40"/>
      <c r="U44" s="34"/>
      <c r="V44" s="35"/>
      <c r="W44" s="40"/>
      <c r="X44" s="34"/>
      <c r="Y44" s="35"/>
      <c r="Z44" s="40"/>
      <c r="AA44" s="34"/>
      <c r="AB44" s="35"/>
      <c r="AC44" s="40"/>
      <c r="AD44" s="34"/>
      <c r="AE44" s="35"/>
      <c r="AF44" s="40"/>
      <c r="AG44" s="34"/>
      <c r="AH44" s="35"/>
      <c r="AI44" s="119"/>
      <c r="AJ44" s="34"/>
      <c r="AK44" s="35"/>
      <c r="AL44" s="119"/>
      <c r="AM44" s="34"/>
      <c r="AN44" s="35"/>
      <c r="AO44" s="119"/>
      <c r="AP44" s="34"/>
      <c r="AQ44" s="35"/>
      <c r="AR44" s="119"/>
      <c r="AS44" s="34"/>
      <c r="AT44" s="35"/>
      <c r="AU44" s="119"/>
      <c r="AV44" s="34"/>
      <c r="AW44" s="35"/>
      <c r="AX44" s="36">
        <f t="shared" si="43"/>
        <v>0</v>
      </c>
      <c r="AY44" s="14" t="str">
        <f t="shared" si="44"/>
        <v/>
      </c>
      <c r="AZ44" s="37">
        <f t="shared" si="45"/>
        <v>0</v>
      </c>
      <c r="BA44" s="14">
        <f t="shared" si="46"/>
        <v>0</v>
      </c>
      <c r="BB44" s="14">
        <f t="shared" si="47"/>
        <v>0</v>
      </c>
      <c r="BC44" s="14">
        <f t="shared" si="48"/>
        <v>0</v>
      </c>
      <c r="BD44" s="14">
        <f t="shared" si="49"/>
        <v>0</v>
      </c>
      <c r="BE44" s="14">
        <f t="shared" si="50"/>
        <v>0</v>
      </c>
      <c r="BF44" s="14">
        <f t="shared" si="51"/>
        <v>0</v>
      </c>
      <c r="BG44" s="39">
        <f t="shared" si="52"/>
        <v>0</v>
      </c>
      <c r="BH44" s="14">
        <f t="shared" si="53"/>
        <v>0</v>
      </c>
      <c r="BI44" s="14">
        <f t="shared" si="54"/>
        <v>0</v>
      </c>
      <c r="BJ44" s="14">
        <f t="shared" si="55"/>
        <v>0</v>
      </c>
      <c r="BK44" s="14">
        <f t="shared" si="56"/>
        <v>0</v>
      </c>
      <c r="BL44" s="14">
        <f t="shared" si="57"/>
        <v>0</v>
      </c>
      <c r="BM44" s="14">
        <f t="shared" si="58"/>
        <v>0</v>
      </c>
      <c r="BN44" s="13">
        <f t="shared" si="59"/>
        <v>0</v>
      </c>
      <c r="BP44" s="38">
        <f t="shared" si="60"/>
        <v>0</v>
      </c>
      <c r="BQ44" s="38">
        <f t="shared" si="61"/>
        <v>0</v>
      </c>
      <c r="BR44" s="96"/>
      <c r="BS44" s="19"/>
      <c r="BT44" s="19"/>
      <c r="BU44" s="19"/>
      <c r="BV44" s="94"/>
      <c r="BW44" s="20">
        <f t="shared" ref="BW44:CN44" si="64">SUM(BW34:BW43)</f>
        <v>0</v>
      </c>
      <c r="BX44" s="20">
        <f t="shared" si="64"/>
        <v>0</v>
      </c>
      <c r="BY44" s="20">
        <f t="shared" si="64"/>
        <v>0</v>
      </c>
      <c r="BZ44" s="20">
        <f t="shared" si="64"/>
        <v>0</v>
      </c>
      <c r="CA44" s="20">
        <f t="shared" si="64"/>
        <v>0</v>
      </c>
      <c r="CB44" s="20">
        <f t="shared" si="64"/>
        <v>0</v>
      </c>
      <c r="CC44" s="20">
        <f t="shared" si="64"/>
        <v>0</v>
      </c>
      <c r="CD44" s="72">
        <f t="shared" si="64"/>
        <v>0</v>
      </c>
      <c r="CE44" s="72">
        <f t="shared" si="64"/>
        <v>0</v>
      </c>
      <c r="CF44" s="20">
        <f t="shared" si="64"/>
        <v>0</v>
      </c>
      <c r="CG44" s="20">
        <f t="shared" si="64"/>
        <v>0</v>
      </c>
      <c r="CH44" s="20">
        <f t="shared" si="64"/>
        <v>0</v>
      </c>
      <c r="CI44" s="21">
        <f t="shared" si="64"/>
        <v>0</v>
      </c>
      <c r="CJ44" s="20">
        <f t="shared" si="64"/>
        <v>0</v>
      </c>
      <c r="CK44" s="20">
        <f t="shared" si="64"/>
        <v>0</v>
      </c>
      <c r="CL44" s="20">
        <f t="shared" si="64"/>
        <v>0</v>
      </c>
      <c r="CM44" s="20">
        <f t="shared" si="64"/>
        <v>0</v>
      </c>
      <c r="CN44" s="20">
        <f t="shared" si="64"/>
        <v>0</v>
      </c>
      <c r="CO44" s="20">
        <f>SUM(CO34:CO43)</f>
        <v>0</v>
      </c>
      <c r="CP44" s="4"/>
      <c r="CU44" s="173" t="str">
        <f t="shared" si="63"/>
        <v/>
      </c>
      <c r="DY44" s="14"/>
      <c r="DZ44" s="14"/>
    </row>
    <row r="45" spans="2:134" ht="10.5" customHeight="1">
      <c r="B45" s="41"/>
      <c r="C45" s="42"/>
      <c r="D45" s="42"/>
      <c r="E45" s="197"/>
      <c r="F45" s="42"/>
      <c r="G45" s="43"/>
      <c r="H45" s="197"/>
      <c r="I45" s="42"/>
      <c r="J45" s="43"/>
      <c r="K45" s="197"/>
      <c r="L45" s="42"/>
      <c r="M45" s="43"/>
      <c r="N45" s="197"/>
      <c r="O45" s="42"/>
      <c r="P45" s="43"/>
      <c r="Q45" s="197"/>
      <c r="R45" s="42"/>
      <c r="S45" s="43"/>
      <c r="T45" s="197"/>
      <c r="U45" s="42"/>
      <c r="V45" s="43"/>
      <c r="W45" s="197"/>
      <c r="X45" s="42"/>
      <c r="Y45" s="43"/>
      <c r="Z45" s="197"/>
      <c r="AA45" s="42"/>
      <c r="AB45" s="43"/>
      <c r="AC45" s="197"/>
      <c r="AD45" s="42"/>
      <c r="AE45" s="43"/>
      <c r="AF45" s="197"/>
      <c r="AG45" s="42"/>
      <c r="AH45" s="43"/>
      <c r="AI45" s="120"/>
      <c r="AJ45" s="42"/>
      <c r="AK45" s="43"/>
      <c r="AL45" s="120"/>
      <c r="AM45" s="42"/>
      <c r="AN45" s="43"/>
      <c r="AO45" s="120"/>
      <c r="AP45" s="42"/>
      <c r="AQ45" s="43"/>
      <c r="AR45" s="120"/>
      <c r="AS45" s="42"/>
      <c r="AT45" s="43"/>
      <c r="AU45" s="120"/>
      <c r="AV45" s="42"/>
      <c r="AW45" s="43"/>
      <c r="AX45" s="36" t="str">
        <f t="shared" si="43"/>
        <v/>
      </c>
      <c r="AY45" s="14" t="str">
        <f t="shared" si="44"/>
        <v/>
      </c>
      <c r="AZ45" s="37">
        <f t="shared" si="45"/>
        <v>0</v>
      </c>
      <c r="BA45" s="14">
        <f t="shared" si="46"/>
        <v>0</v>
      </c>
      <c r="BB45" s="14">
        <f t="shared" si="47"/>
        <v>0</v>
      </c>
      <c r="BC45" s="14">
        <f t="shared" si="48"/>
        <v>0</v>
      </c>
      <c r="BD45" s="14">
        <f t="shared" si="49"/>
        <v>0</v>
      </c>
      <c r="BE45" s="14">
        <f t="shared" si="50"/>
        <v>0</v>
      </c>
      <c r="BF45" s="14">
        <f t="shared" si="51"/>
        <v>0</v>
      </c>
      <c r="BG45" s="39">
        <f t="shared" si="52"/>
        <v>0</v>
      </c>
      <c r="BH45" s="14">
        <f t="shared" si="53"/>
        <v>0</v>
      </c>
      <c r="BI45" s="14">
        <f t="shared" si="54"/>
        <v>0</v>
      </c>
      <c r="BJ45" s="14">
        <f t="shared" si="55"/>
        <v>0</v>
      </c>
      <c r="BK45" s="14">
        <f t="shared" si="56"/>
        <v>0</v>
      </c>
      <c r="BL45" s="14">
        <f t="shared" si="57"/>
        <v>0</v>
      </c>
      <c r="BM45" s="14">
        <f t="shared" si="58"/>
        <v>0</v>
      </c>
      <c r="BN45" s="13">
        <f t="shared" si="59"/>
        <v>0</v>
      </c>
      <c r="BP45" s="38">
        <f t="shared" si="60"/>
        <v>0</v>
      </c>
      <c r="BQ45" s="38">
        <f t="shared" si="61"/>
        <v>0</v>
      </c>
      <c r="BR45" s="96"/>
      <c r="BW45" s="13"/>
      <c r="BX45" s="4"/>
      <c r="CA45" s="4"/>
      <c r="CB45" s="167"/>
      <c r="CC45" s="170" t="s">
        <v>107</v>
      </c>
      <c r="CE45" s="14"/>
      <c r="CF45" s="130" t="str">
        <f>IF(CF44=BB20,"","X")</f>
        <v/>
      </c>
      <c r="CG45" s="131" t="str">
        <f>IF(CG44=BA20,"","X")</f>
        <v/>
      </c>
      <c r="CH45" s="132"/>
      <c r="CI45" s="131" t="str">
        <f>IF(CI44=BF20,"","X")</f>
        <v/>
      </c>
      <c r="CJ45" s="131" t="str">
        <f>IF(CJ44=BG20,"","X")</f>
        <v/>
      </c>
      <c r="CK45" s="131" t="str">
        <f>IF(CK44=BH20,"","X")</f>
        <v/>
      </c>
      <c r="CL45" s="133" t="str">
        <f>IF(CL44=BK20,"","X")</f>
        <v/>
      </c>
      <c r="CM45" s="117" t="s">
        <v>105</v>
      </c>
      <c r="CP45" s="4"/>
      <c r="CU45" s="173" t="str">
        <f t="shared" si="63"/>
        <v/>
      </c>
      <c r="DY45" s="14"/>
      <c r="DZ45" s="14"/>
    </row>
    <row r="46" spans="2:134" ht="10.5" customHeight="1">
      <c r="B46" s="33">
        <f>'Game 1'!B46</f>
        <v>0</v>
      </c>
      <c r="C46" s="51">
        <f>'Game 1'!C46</f>
        <v>0</v>
      </c>
      <c r="D46" s="35">
        <f>'Game 1'!D46</f>
        <v>0</v>
      </c>
      <c r="E46" s="40"/>
      <c r="F46" s="34"/>
      <c r="G46" s="35"/>
      <c r="H46" s="40"/>
      <c r="I46" s="34"/>
      <c r="J46" s="35"/>
      <c r="K46" s="40"/>
      <c r="L46" s="34"/>
      <c r="M46" s="35"/>
      <c r="N46" s="40"/>
      <c r="O46" s="34"/>
      <c r="P46" s="35"/>
      <c r="Q46" s="40"/>
      <c r="R46" s="34"/>
      <c r="S46" s="35"/>
      <c r="T46" s="40"/>
      <c r="U46" s="34"/>
      <c r="V46" s="35"/>
      <c r="W46" s="40"/>
      <c r="X46" s="34"/>
      <c r="Y46" s="35"/>
      <c r="Z46" s="40"/>
      <c r="AA46" s="34"/>
      <c r="AB46" s="35"/>
      <c r="AC46" s="40"/>
      <c r="AD46" s="34"/>
      <c r="AE46" s="35"/>
      <c r="AF46" s="40"/>
      <c r="AG46" s="34"/>
      <c r="AH46" s="35"/>
      <c r="AI46" s="119"/>
      <c r="AJ46" s="34"/>
      <c r="AK46" s="35"/>
      <c r="AL46" s="119"/>
      <c r="AM46" s="34"/>
      <c r="AN46" s="35"/>
      <c r="AO46" s="119"/>
      <c r="AP46" s="34"/>
      <c r="AQ46" s="35"/>
      <c r="AR46" s="119"/>
      <c r="AS46" s="34"/>
      <c r="AT46" s="35"/>
      <c r="AU46" s="119"/>
      <c r="AV46" s="34"/>
      <c r="AW46" s="35"/>
      <c r="AX46" s="36">
        <f t="shared" si="43"/>
        <v>0</v>
      </c>
      <c r="AY46" s="14" t="str">
        <f t="shared" si="44"/>
        <v/>
      </c>
      <c r="AZ46" s="37">
        <f t="shared" si="45"/>
        <v>0</v>
      </c>
      <c r="BA46" s="14">
        <f t="shared" si="46"/>
        <v>0</v>
      </c>
      <c r="BB46" s="14">
        <f t="shared" si="47"/>
        <v>0</v>
      </c>
      <c r="BC46" s="14">
        <f t="shared" si="48"/>
        <v>0</v>
      </c>
      <c r="BD46" s="14">
        <f t="shared" si="49"/>
        <v>0</v>
      </c>
      <c r="BE46" s="14">
        <f t="shared" si="50"/>
        <v>0</v>
      </c>
      <c r="BF46" s="14">
        <f t="shared" si="51"/>
        <v>0</v>
      </c>
      <c r="BG46" s="39">
        <f t="shared" si="52"/>
        <v>0</v>
      </c>
      <c r="BH46" s="14">
        <f t="shared" si="53"/>
        <v>0</v>
      </c>
      <c r="BI46" s="14">
        <f t="shared" si="54"/>
        <v>0</v>
      </c>
      <c r="BJ46" s="14">
        <f t="shared" si="55"/>
        <v>0</v>
      </c>
      <c r="BK46" s="14">
        <f t="shared" si="56"/>
        <v>0</v>
      </c>
      <c r="BL46" s="14">
        <f t="shared" si="57"/>
        <v>0</v>
      </c>
      <c r="BM46" s="14">
        <f t="shared" si="58"/>
        <v>0</v>
      </c>
      <c r="BN46" s="13">
        <f t="shared" si="59"/>
        <v>0</v>
      </c>
      <c r="BP46" s="38">
        <f t="shared" si="60"/>
        <v>0</v>
      </c>
      <c r="BQ46" s="38">
        <f t="shared" si="61"/>
        <v>0</v>
      </c>
      <c r="BR46" s="96"/>
      <c r="CH46" s="13">
        <f>SUM(E20:AU20)</f>
        <v>0</v>
      </c>
      <c r="CI46" s="170" t="s">
        <v>106</v>
      </c>
      <c r="CO46" s="4"/>
      <c r="CU46" s="173" t="str">
        <f t="shared" si="63"/>
        <v/>
      </c>
    </row>
    <row r="47" spans="2:134" ht="10.5" customHeight="1">
      <c r="B47" s="41"/>
      <c r="C47" s="42"/>
      <c r="D47" s="42"/>
      <c r="E47" s="197"/>
      <c r="F47" s="42"/>
      <c r="G47" s="43"/>
      <c r="H47" s="197"/>
      <c r="I47" s="42"/>
      <c r="J47" s="43"/>
      <c r="K47" s="197"/>
      <c r="L47" s="42"/>
      <c r="M47" s="43"/>
      <c r="N47" s="197"/>
      <c r="O47" s="42"/>
      <c r="P47" s="43"/>
      <c r="Q47" s="197"/>
      <c r="R47" s="42"/>
      <c r="S47" s="43"/>
      <c r="T47" s="197"/>
      <c r="U47" s="42"/>
      <c r="V47" s="43"/>
      <c r="W47" s="197"/>
      <c r="X47" s="42"/>
      <c r="Y47" s="43"/>
      <c r="Z47" s="197"/>
      <c r="AA47" s="42"/>
      <c r="AB47" s="43"/>
      <c r="AC47" s="197"/>
      <c r="AD47" s="42"/>
      <c r="AE47" s="43"/>
      <c r="AF47" s="197"/>
      <c r="AG47" s="42"/>
      <c r="AH47" s="43"/>
      <c r="AI47" s="120"/>
      <c r="AJ47" s="42"/>
      <c r="AK47" s="43"/>
      <c r="AL47" s="120"/>
      <c r="AM47" s="42"/>
      <c r="AN47" s="43"/>
      <c r="AO47" s="120"/>
      <c r="AP47" s="42"/>
      <c r="AQ47" s="43"/>
      <c r="AR47" s="120"/>
      <c r="AS47" s="42"/>
      <c r="AT47" s="43"/>
      <c r="AU47" s="120"/>
      <c r="AV47" s="42"/>
      <c r="AW47" s="43"/>
      <c r="AX47" s="36" t="str">
        <f t="shared" si="43"/>
        <v/>
      </c>
      <c r="AY47" s="14" t="str">
        <f t="shared" si="44"/>
        <v/>
      </c>
      <c r="AZ47" s="37">
        <f t="shared" si="45"/>
        <v>0</v>
      </c>
      <c r="BA47" s="14">
        <f t="shared" si="46"/>
        <v>0</v>
      </c>
      <c r="BB47" s="14">
        <f t="shared" si="47"/>
        <v>0</v>
      </c>
      <c r="BC47" s="14">
        <f t="shared" si="48"/>
        <v>0</v>
      </c>
      <c r="BD47" s="14">
        <f t="shared" si="49"/>
        <v>0</v>
      </c>
      <c r="BE47" s="14">
        <f t="shared" si="50"/>
        <v>0</v>
      </c>
      <c r="BF47" s="14">
        <f t="shared" si="51"/>
        <v>0</v>
      </c>
      <c r="BG47" s="39">
        <f t="shared" si="52"/>
        <v>0</v>
      </c>
      <c r="BH47" s="14">
        <f t="shared" si="53"/>
        <v>0</v>
      </c>
      <c r="BI47" s="14">
        <f t="shared" si="54"/>
        <v>0</v>
      </c>
      <c r="BJ47" s="14">
        <f t="shared" si="55"/>
        <v>0</v>
      </c>
      <c r="BK47" s="14">
        <f t="shared" si="56"/>
        <v>0</v>
      </c>
      <c r="BL47" s="14">
        <f t="shared" si="57"/>
        <v>0</v>
      </c>
      <c r="BM47" s="14">
        <f t="shared" si="58"/>
        <v>0</v>
      </c>
      <c r="BN47" s="13">
        <f t="shared" si="59"/>
        <v>0</v>
      </c>
      <c r="BP47" s="38">
        <f t="shared" si="60"/>
        <v>0</v>
      </c>
      <c r="BQ47" s="38">
        <f t="shared" si="61"/>
        <v>0</v>
      </c>
      <c r="BR47" s="96"/>
      <c r="BX47" s="4"/>
      <c r="BY47" s="26"/>
      <c r="CA47" s="26"/>
      <c r="CE47" s="18"/>
      <c r="CG47" s="18"/>
      <c r="CH47" s="199" t="str">
        <f>IF(CG44-CH44&lt;&gt;CH46,"missing UER","")</f>
        <v/>
      </c>
      <c r="CI47" s="26"/>
      <c r="CK47" s="26"/>
      <c r="CO47" s="4"/>
      <c r="CP47" s="4"/>
      <c r="CU47" s="173" t="str">
        <f t="shared" si="63"/>
        <v/>
      </c>
    </row>
    <row r="48" spans="2:134" ht="10.5" customHeight="1">
      <c r="B48" s="33">
        <f>'Game 1'!B48</f>
        <v>0</v>
      </c>
      <c r="C48" s="51">
        <f>'Game 1'!C48</f>
        <v>0</v>
      </c>
      <c r="D48" s="35">
        <f>'Game 1'!D48</f>
        <v>0</v>
      </c>
      <c r="E48" s="40"/>
      <c r="F48" s="34"/>
      <c r="G48" s="35"/>
      <c r="H48" s="40"/>
      <c r="I48" s="34"/>
      <c r="J48" s="35"/>
      <c r="K48" s="40"/>
      <c r="L48" s="34"/>
      <c r="M48" s="35"/>
      <c r="N48" s="40"/>
      <c r="O48" s="34"/>
      <c r="P48" s="35"/>
      <c r="Q48" s="40"/>
      <c r="R48" s="34"/>
      <c r="S48" s="35"/>
      <c r="T48" s="40"/>
      <c r="U48" s="34"/>
      <c r="V48" s="35"/>
      <c r="W48" s="40"/>
      <c r="X48" s="34"/>
      <c r="Y48" s="35"/>
      <c r="Z48" s="40"/>
      <c r="AA48" s="34"/>
      <c r="AB48" s="35"/>
      <c r="AC48" s="40"/>
      <c r="AD48" s="34"/>
      <c r="AE48" s="35"/>
      <c r="AF48" s="40"/>
      <c r="AG48" s="34"/>
      <c r="AH48" s="35"/>
      <c r="AI48" s="119"/>
      <c r="AJ48" s="34"/>
      <c r="AK48" s="35"/>
      <c r="AL48" s="119"/>
      <c r="AM48" s="34"/>
      <c r="AN48" s="35"/>
      <c r="AO48" s="119"/>
      <c r="AP48" s="34"/>
      <c r="AQ48" s="35"/>
      <c r="AR48" s="119"/>
      <c r="AS48" s="34"/>
      <c r="AT48" s="35"/>
      <c r="AU48" s="119"/>
      <c r="AV48" s="34"/>
      <c r="AW48" s="35"/>
      <c r="AX48" s="36">
        <f t="shared" si="43"/>
        <v>0</v>
      </c>
      <c r="AY48" s="14" t="str">
        <f t="shared" si="44"/>
        <v/>
      </c>
      <c r="AZ48" s="37">
        <f t="shared" si="45"/>
        <v>0</v>
      </c>
      <c r="BA48" s="14">
        <f t="shared" si="46"/>
        <v>0</v>
      </c>
      <c r="BB48" s="14">
        <f t="shared" si="47"/>
        <v>0</v>
      </c>
      <c r="BC48" s="14">
        <f t="shared" si="48"/>
        <v>0</v>
      </c>
      <c r="BD48" s="14">
        <f t="shared" si="49"/>
        <v>0</v>
      </c>
      <c r="BE48" s="14">
        <f t="shared" si="50"/>
        <v>0</v>
      </c>
      <c r="BF48" s="14">
        <f t="shared" si="51"/>
        <v>0</v>
      </c>
      <c r="BG48" s="39">
        <f t="shared" si="52"/>
        <v>0</v>
      </c>
      <c r="BH48" s="14">
        <f t="shared" si="53"/>
        <v>0</v>
      </c>
      <c r="BI48" s="14">
        <f t="shared" si="54"/>
        <v>0</v>
      </c>
      <c r="BJ48" s="14">
        <f t="shared" si="55"/>
        <v>0</v>
      </c>
      <c r="BK48" s="14">
        <f t="shared" si="56"/>
        <v>0</v>
      </c>
      <c r="BL48" s="14">
        <f t="shared" si="57"/>
        <v>0</v>
      </c>
      <c r="BM48" s="14">
        <f t="shared" si="58"/>
        <v>0</v>
      </c>
      <c r="BN48" s="13">
        <f t="shared" si="59"/>
        <v>0</v>
      </c>
      <c r="BP48" s="38">
        <f t="shared" si="60"/>
        <v>0</v>
      </c>
      <c r="BQ48" s="38">
        <f t="shared" si="61"/>
        <v>0</v>
      </c>
      <c r="BR48" s="96"/>
      <c r="BX48" s="112"/>
      <c r="BY48" s="77"/>
      <c r="CA48" s="112"/>
      <c r="CB48" s="77"/>
      <c r="CD48" s="112"/>
      <c r="CE48" s="76"/>
      <c r="CF48" s="14"/>
      <c r="CG48" s="113"/>
      <c r="CH48" s="77"/>
      <c r="CI48" s="13"/>
      <c r="CJ48" s="112"/>
      <c r="CK48" s="77"/>
      <c r="CL48" s="14"/>
      <c r="CM48" s="112"/>
      <c r="CO48" s="4"/>
      <c r="CP48" s="4"/>
      <c r="CU48" s="173" t="str">
        <f t="shared" si="63"/>
        <v/>
      </c>
    </row>
    <row r="49" spans="2:129" ht="10.5" customHeight="1">
      <c r="B49" s="41"/>
      <c r="C49" s="42"/>
      <c r="D49" s="42"/>
      <c r="E49" s="197"/>
      <c r="F49" s="42"/>
      <c r="G49" s="43"/>
      <c r="H49" s="197"/>
      <c r="I49" s="42"/>
      <c r="J49" s="43"/>
      <c r="K49" s="197"/>
      <c r="L49" s="42"/>
      <c r="M49" s="43"/>
      <c r="N49" s="197"/>
      <c r="O49" s="42"/>
      <c r="P49" s="43"/>
      <c r="Q49" s="197"/>
      <c r="R49" s="42"/>
      <c r="S49" s="43"/>
      <c r="T49" s="197"/>
      <c r="U49" s="42"/>
      <c r="V49" s="43"/>
      <c r="W49" s="197"/>
      <c r="X49" s="42"/>
      <c r="Y49" s="43"/>
      <c r="Z49" s="197"/>
      <c r="AA49" s="42"/>
      <c r="AB49" s="43"/>
      <c r="AC49" s="197"/>
      <c r="AD49" s="42"/>
      <c r="AE49" s="43"/>
      <c r="AF49" s="197"/>
      <c r="AG49" s="42"/>
      <c r="AH49" s="43"/>
      <c r="AI49" s="120"/>
      <c r="AJ49" s="42"/>
      <c r="AK49" s="43"/>
      <c r="AL49" s="120"/>
      <c r="AM49" s="42"/>
      <c r="AN49" s="43"/>
      <c r="AO49" s="120"/>
      <c r="AP49" s="42"/>
      <c r="AQ49" s="43"/>
      <c r="AR49" s="120"/>
      <c r="AS49" s="42"/>
      <c r="AT49" s="43"/>
      <c r="AU49" s="120"/>
      <c r="AV49" s="42"/>
      <c r="AW49" s="43"/>
      <c r="AX49" s="36" t="str">
        <f t="shared" si="43"/>
        <v/>
      </c>
      <c r="AY49" s="14" t="str">
        <f t="shared" si="44"/>
        <v/>
      </c>
      <c r="AZ49" s="37">
        <f t="shared" si="45"/>
        <v>0</v>
      </c>
      <c r="BA49" s="14">
        <f t="shared" si="46"/>
        <v>0</v>
      </c>
      <c r="BB49" s="14">
        <f t="shared" si="47"/>
        <v>0</v>
      </c>
      <c r="BC49" s="14">
        <f t="shared" si="48"/>
        <v>0</v>
      </c>
      <c r="BD49" s="14">
        <f t="shared" si="49"/>
        <v>0</v>
      </c>
      <c r="BE49" s="14">
        <f t="shared" si="50"/>
        <v>0</v>
      </c>
      <c r="BF49" s="14">
        <f t="shared" si="51"/>
        <v>0</v>
      </c>
      <c r="BG49" s="39">
        <f t="shared" si="52"/>
        <v>0</v>
      </c>
      <c r="BH49" s="14">
        <f t="shared" si="53"/>
        <v>0</v>
      </c>
      <c r="BI49" s="14">
        <f t="shared" si="54"/>
        <v>0</v>
      </c>
      <c r="BJ49" s="14">
        <f t="shared" si="55"/>
        <v>0</v>
      </c>
      <c r="BK49" s="14">
        <f t="shared" si="56"/>
        <v>0</v>
      </c>
      <c r="BL49" s="14">
        <f t="shared" si="57"/>
        <v>0</v>
      </c>
      <c r="BM49" s="14">
        <f t="shared" si="58"/>
        <v>0</v>
      </c>
      <c r="BN49" s="13">
        <f t="shared" si="59"/>
        <v>0</v>
      </c>
      <c r="BP49" s="38">
        <f t="shared" si="60"/>
        <v>0</v>
      </c>
      <c r="BQ49" s="38">
        <f t="shared" si="61"/>
        <v>0</v>
      </c>
      <c r="BR49" s="96"/>
      <c r="BX49" s="112"/>
      <c r="BY49" s="77"/>
      <c r="CA49" s="112"/>
      <c r="CB49" s="77"/>
      <c r="CD49" s="112"/>
      <c r="CE49" s="76"/>
      <c r="CF49" s="14"/>
      <c r="CG49" s="113"/>
      <c r="CH49" s="77"/>
      <c r="CI49" s="13"/>
      <c r="CJ49" s="112"/>
      <c r="CK49" s="77"/>
      <c r="CL49" s="14"/>
      <c r="CM49" s="112"/>
      <c r="CO49" s="4"/>
      <c r="CP49" s="4"/>
      <c r="CU49" s="173" t="str">
        <f t="shared" si="63"/>
        <v/>
      </c>
    </row>
    <row r="50" spans="2:129" ht="10.5" customHeight="1">
      <c r="B50" s="33">
        <f>'Game 1'!B50</f>
        <v>0</v>
      </c>
      <c r="C50" s="51">
        <f>'Game 1'!C50</f>
        <v>0</v>
      </c>
      <c r="D50" s="35">
        <f>'Game 1'!D50</f>
        <v>0</v>
      </c>
      <c r="E50" s="40"/>
      <c r="F50" s="34"/>
      <c r="G50" s="35"/>
      <c r="H50" s="40"/>
      <c r="I50" s="34"/>
      <c r="J50" s="35"/>
      <c r="K50" s="40"/>
      <c r="L50" s="34"/>
      <c r="M50" s="35"/>
      <c r="N50" s="40"/>
      <c r="O50" s="34"/>
      <c r="P50" s="35"/>
      <c r="Q50" s="40"/>
      <c r="R50" s="34"/>
      <c r="S50" s="35"/>
      <c r="T50" s="40"/>
      <c r="U50" s="34"/>
      <c r="V50" s="35"/>
      <c r="W50" s="40"/>
      <c r="X50" s="34"/>
      <c r="Y50" s="35"/>
      <c r="Z50" s="40"/>
      <c r="AA50" s="34"/>
      <c r="AB50" s="35"/>
      <c r="AC50" s="40"/>
      <c r="AD50" s="34"/>
      <c r="AE50" s="35"/>
      <c r="AF50" s="40"/>
      <c r="AG50" s="34"/>
      <c r="AH50" s="35"/>
      <c r="AI50" s="119"/>
      <c r="AJ50" s="34"/>
      <c r="AK50" s="35"/>
      <c r="AL50" s="119"/>
      <c r="AM50" s="34"/>
      <c r="AN50" s="35"/>
      <c r="AO50" s="119"/>
      <c r="AP50" s="34"/>
      <c r="AQ50" s="35"/>
      <c r="AR50" s="119"/>
      <c r="AS50" s="34"/>
      <c r="AT50" s="35"/>
      <c r="AU50" s="119"/>
      <c r="AV50" s="34"/>
      <c r="AW50" s="35"/>
      <c r="AX50" s="36">
        <f t="shared" si="43"/>
        <v>0</v>
      </c>
      <c r="AY50" s="14" t="str">
        <f t="shared" si="44"/>
        <v/>
      </c>
      <c r="AZ50" s="37">
        <f t="shared" si="45"/>
        <v>0</v>
      </c>
      <c r="BA50" s="14">
        <f t="shared" si="46"/>
        <v>0</v>
      </c>
      <c r="BB50" s="14">
        <f t="shared" si="47"/>
        <v>0</v>
      </c>
      <c r="BC50" s="14">
        <f t="shared" si="48"/>
        <v>0</v>
      </c>
      <c r="BD50" s="14">
        <f t="shared" si="49"/>
        <v>0</v>
      </c>
      <c r="BE50" s="14">
        <f t="shared" si="50"/>
        <v>0</v>
      </c>
      <c r="BF50" s="14">
        <f t="shared" si="51"/>
        <v>0</v>
      </c>
      <c r="BG50" s="39">
        <f t="shared" si="52"/>
        <v>0</v>
      </c>
      <c r="BH50" s="14">
        <f t="shared" si="53"/>
        <v>0</v>
      </c>
      <c r="BI50" s="14">
        <f t="shared" si="54"/>
        <v>0</v>
      </c>
      <c r="BJ50" s="14">
        <f t="shared" si="55"/>
        <v>0</v>
      </c>
      <c r="BK50" s="14">
        <f t="shared" si="56"/>
        <v>0</v>
      </c>
      <c r="BL50" s="14">
        <f t="shared" si="57"/>
        <v>0</v>
      </c>
      <c r="BM50" s="14">
        <f t="shared" si="58"/>
        <v>0</v>
      </c>
      <c r="BN50" s="13">
        <f t="shared" si="59"/>
        <v>0</v>
      </c>
      <c r="BP50" s="38">
        <f t="shared" si="60"/>
        <v>0</v>
      </c>
      <c r="BQ50" s="38">
        <f t="shared" si="61"/>
        <v>0</v>
      </c>
      <c r="BR50" s="96"/>
      <c r="BX50" s="112"/>
      <c r="BY50" s="77"/>
      <c r="CA50" s="112"/>
      <c r="CB50" s="77"/>
      <c r="CD50" s="112"/>
      <c r="CE50" s="76"/>
      <c r="CF50" s="14"/>
      <c r="CG50" s="113"/>
      <c r="CH50" s="77"/>
      <c r="CI50" s="13"/>
      <c r="CJ50" s="112"/>
      <c r="CK50" s="77"/>
      <c r="CL50" s="14"/>
      <c r="CM50" s="112"/>
      <c r="CO50" s="4"/>
      <c r="CP50" s="4"/>
      <c r="CU50" s="173" t="str">
        <f t="shared" si="63"/>
        <v/>
      </c>
    </row>
    <row r="51" spans="2:129" ht="10.5" customHeight="1">
      <c r="B51" s="41"/>
      <c r="C51" s="42"/>
      <c r="D51" s="42"/>
      <c r="E51" s="197"/>
      <c r="F51" s="42"/>
      <c r="G51" s="43"/>
      <c r="H51" s="197"/>
      <c r="I51" s="42"/>
      <c r="J51" s="43"/>
      <c r="K51" s="197"/>
      <c r="L51" s="42"/>
      <c r="M51" s="43"/>
      <c r="N51" s="197"/>
      <c r="O51" s="42"/>
      <c r="P51" s="43"/>
      <c r="Q51" s="197"/>
      <c r="R51" s="42"/>
      <c r="S51" s="43"/>
      <c r="T51" s="197"/>
      <c r="U51" s="42"/>
      <c r="V51" s="43"/>
      <c r="W51" s="197"/>
      <c r="X51" s="42"/>
      <c r="Y51" s="43"/>
      <c r="Z51" s="197"/>
      <c r="AA51" s="42"/>
      <c r="AB51" s="43"/>
      <c r="AC51" s="197"/>
      <c r="AD51" s="42"/>
      <c r="AE51" s="43"/>
      <c r="AF51" s="197"/>
      <c r="AG51" s="42"/>
      <c r="AH51" s="43"/>
      <c r="AI51" s="120"/>
      <c r="AJ51" s="42"/>
      <c r="AK51" s="43"/>
      <c r="AL51" s="120"/>
      <c r="AM51" s="42"/>
      <c r="AN51" s="43"/>
      <c r="AO51" s="120"/>
      <c r="AP51" s="42"/>
      <c r="AQ51" s="43"/>
      <c r="AR51" s="120"/>
      <c r="AS51" s="42"/>
      <c r="AT51" s="43"/>
      <c r="AU51" s="120"/>
      <c r="AV51" s="42"/>
      <c r="AW51" s="43"/>
      <c r="AX51" s="36" t="str">
        <f t="shared" si="43"/>
        <v/>
      </c>
      <c r="AY51" s="14" t="str">
        <f t="shared" si="44"/>
        <v/>
      </c>
      <c r="AZ51" s="37">
        <f t="shared" si="45"/>
        <v>0</v>
      </c>
      <c r="BA51" s="14">
        <f t="shared" si="46"/>
        <v>0</v>
      </c>
      <c r="BB51" s="14">
        <f t="shared" si="47"/>
        <v>0</v>
      </c>
      <c r="BC51" s="14">
        <f t="shared" si="48"/>
        <v>0</v>
      </c>
      <c r="BD51" s="14">
        <f t="shared" si="49"/>
        <v>0</v>
      </c>
      <c r="BE51" s="14">
        <f t="shared" si="50"/>
        <v>0</v>
      </c>
      <c r="BF51" s="14">
        <f t="shared" si="51"/>
        <v>0</v>
      </c>
      <c r="BG51" s="39">
        <f t="shared" si="52"/>
        <v>0</v>
      </c>
      <c r="BH51" s="14">
        <f t="shared" si="53"/>
        <v>0</v>
      </c>
      <c r="BI51" s="14">
        <f t="shared" si="54"/>
        <v>0</v>
      </c>
      <c r="BJ51" s="14">
        <f t="shared" si="55"/>
        <v>0</v>
      </c>
      <c r="BK51" s="14">
        <f t="shared" si="56"/>
        <v>0</v>
      </c>
      <c r="BL51" s="14">
        <f t="shared" si="57"/>
        <v>0</v>
      </c>
      <c r="BM51" s="14">
        <f t="shared" si="58"/>
        <v>0</v>
      </c>
      <c r="BN51" s="13">
        <f t="shared" si="59"/>
        <v>0</v>
      </c>
      <c r="BP51" s="38">
        <f t="shared" si="60"/>
        <v>0</v>
      </c>
      <c r="BQ51" s="38">
        <f t="shared" si="61"/>
        <v>0</v>
      </c>
      <c r="BR51" s="96"/>
      <c r="BX51" s="112"/>
      <c r="BY51" s="77"/>
      <c r="CA51" s="112"/>
      <c r="CB51" s="77"/>
      <c r="CD51" s="112"/>
      <c r="CE51" s="76"/>
      <c r="CF51" s="14"/>
      <c r="CG51" s="113"/>
      <c r="CH51" s="77"/>
      <c r="CI51" s="13"/>
      <c r="CJ51" s="112"/>
      <c r="CK51" s="77"/>
      <c r="CL51" s="14"/>
      <c r="CM51" s="112"/>
      <c r="CO51" s="4"/>
      <c r="CP51" s="4"/>
      <c r="CU51" s="173" t="str">
        <f t="shared" si="63"/>
        <v/>
      </c>
    </row>
    <row r="52" spans="2:129" ht="10.5" customHeight="1">
      <c r="B52" s="102" t="s">
        <v>55</v>
      </c>
      <c r="C52" s="101">
        <f>SUM(D34+D36+D38+D40+D42+D44+D46+D48+D50)</f>
        <v>0</v>
      </c>
      <c r="E52" s="44"/>
      <c r="F52" s="34"/>
      <c r="G52" s="34"/>
      <c r="H52" s="44"/>
      <c r="I52" s="34"/>
      <c r="J52" s="34"/>
      <c r="K52" s="44"/>
      <c r="L52" s="34"/>
      <c r="M52" s="34"/>
      <c r="N52" s="44"/>
      <c r="O52" s="34"/>
      <c r="P52" s="34"/>
      <c r="Q52" s="44"/>
      <c r="R52" s="34"/>
      <c r="S52" s="34"/>
      <c r="T52" s="44"/>
      <c r="U52" s="34"/>
      <c r="V52" s="34"/>
      <c r="W52" s="44"/>
      <c r="X52" s="34"/>
      <c r="Y52" s="34"/>
      <c r="Z52" s="44"/>
      <c r="AA52" s="34"/>
      <c r="AB52" s="34"/>
      <c r="AC52" s="44"/>
      <c r="AD52" s="34"/>
      <c r="AE52" s="34"/>
      <c r="AF52" s="44"/>
      <c r="AG52" s="34"/>
      <c r="AH52" s="34"/>
      <c r="AI52" s="44"/>
      <c r="AJ52" s="34"/>
      <c r="AK52" s="34"/>
      <c r="AL52" s="44"/>
      <c r="AM52" s="34"/>
      <c r="AN52" s="34"/>
      <c r="AO52" s="44"/>
      <c r="AP52" s="34"/>
      <c r="AQ52" s="34"/>
      <c r="AR52" s="44"/>
      <c r="AS52" s="34"/>
      <c r="AT52" s="34"/>
      <c r="AU52" s="44"/>
      <c r="AV52" s="34"/>
      <c r="AW52" s="34"/>
      <c r="AY52" s="45"/>
      <c r="AZ52" s="45">
        <f t="shared" ref="AZ52:BL52" si="65">SUM(AZ34:AZ51)+SUM(AZ54:AZ59)</f>
        <v>0</v>
      </c>
      <c r="BA52" s="45">
        <f t="shared" si="65"/>
        <v>0</v>
      </c>
      <c r="BB52" s="45">
        <f t="shared" si="65"/>
        <v>0</v>
      </c>
      <c r="BC52" s="45">
        <f t="shared" si="65"/>
        <v>0</v>
      </c>
      <c r="BD52" s="45">
        <f t="shared" si="65"/>
        <v>0</v>
      </c>
      <c r="BE52" s="45">
        <f t="shared" si="65"/>
        <v>0</v>
      </c>
      <c r="BF52" s="45">
        <f t="shared" si="65"/>
        <v>0</v>
      </c>
      <c r="BG52" s="64">
        <f t="shared" si="65"/>
        <v>0</v>
      </c>
      <c r="BH52" s="45">
        <f t="shared" si="65"/>
        <v>0</v>
      </c>
      <c r="BI52" s="45">
        <f t="shared" si="65"/>
        <v>0</v>
      </c>
      <c r="BJ52" s="45">
        <f t="shared" si="65"/>
        <v>0</v>
      </c>
      <c r="BK52" s="45">
        <f>SUM(BK34:BK51)+SUM(BK54:BK59)</f>
        <v>0</v>
      </c>
      <c r="BL52" s="45">
        <f t="shared" si="65"/>
        <v>0</v>
      </c>
      <c r="BM52" s="45">
        <f>SUM(BM34:BM51)+SUM(BM54:BM59)</f>
        <v>0</v>
      </c>
      <c r="BN52" s="45">
        <f>SUM(BN34:BN51)+SUM(BN54:BN59)</f>
        <v>0</v>
      </c>
      <c r="BO52" s="45">
        <f>SUM(BO34:BO51)+SUM(BO54:BO59)</f>
        <v>0</v>
      </c>
      <c r="BP52" s="45">
        <f>SUM(BP34:BP51)+SUM(BP54:BP59)</f>
        <v>0</v>
      </c>
      <c r="BQ52" s="47">
        <f t="shared" si="61"/>
        <v>0</v>
      </c>
      <c r="BR52" s="96"/>
      <c r="BX52" s="112"/>
      <c r="BY52" s="77"/>
      <c r="CA52" s="112"/>
      <c r="CB52" s="77"/>
      <c r="CD52" s="112"/>
      <c r="CE52" s="76"/>
      <c r="CF52" s="14"/>
      <c r="CG52" s="113"/>
      <c r="CH52" s="77"/>
      <c r="CI52" s="13"/>
      <c r="CJ52" s="112"/>
      <c r="CK52" s="77"/>
      <c r="CL52" s="14"/>
      <c r="CM52" s="112"/>
      <c r="CO52" s="4"/>
      <c r="CP52" s="4"/>
      <c r="CU52" s="174"/>
    </row>
    <row r="53" spans="2:129" ht="10.5" customHeight="1">
      <c r="B53" s="48" t="s">
        <v>39</v>
      </c>
      <c r="E53" s="49" t="s">
        <v>16</v>
      </c>
      <c r="F53" s="50" t="s">
        <v>2</v>
      </c>
      <c r="G53" s="50" t="s">
        <v>32</v>
      </c>
      <c r="H53" s="49" t="s">
        <v>16</v>
      </c>
      <c r="I53" s="50" t="s">
        <v>2</v>
      </c>
      <c r="J53" s="50" t="s">
        <v>32</v>
      </c>
      <c r="K53" s="49" t="s">
        <v>16</v>
      </c>
      <c r="L53" s="50" t="s">
        <v>2</v>
      </c>
      <c r="M53" s="50" t="s">
        <v>32</v>
      </c>
      <c r="N53" s="49" t="s">
        <v>16</v>
      </c>
      <c r="O53" s="50" t="s">
        <v>2</v>
      </c>
      <c r="P53" s="50" t="s">
        <v>32</v>
      </c>
      <c r="Q53" s="49" t="s">
        <v>16</v>
      </c>
      <c r="R53" s="50" t="s">
        <v>2</v>
      </c>
      <c r="S53" s="50" t="s">
        <v>32</v>
      </c>
      <c r="T53" s="49" t="s">
        <v>16</v>
      </c>
      <c r="U53" s="50" t="s">
        <v>2</v>
      </c>
      <c r="V53" s="50" t="s">
        <v>32</v>
      </c>
      <c r="W53" s="49" t="s">
        <v>16</v>
      </c>
      <c r="X53" s="50" t="s">
        <v>2</v>
      </c>
      <c r="Y53" s="50" t="s">
        <v>32</v>
      </c>
      <c r="Z53" s="49" t="s">
        <v>16</v>
      </c>
      <c r="AA53" s="50" t="s">
        <v>2</v>
      </c>
      <c r="AB53" s="50" t="s">
        <v>32</v>
      </c>
      <c r="AC53" s="49" t="s">
        <v>16</v>
      </c>
      <c r="AD53" s="50" t="s">
        <v>2</v>
      </c>
      <c r="AE53" s="50" t="s">
        <v>32</v>
      </c>
      <c r="AF53" s="49" t="s">
        <v>16</v>
      </c>
      <c r="AG53" s="50" t="s">
        <v>2</v>
      </c>
      <c r="AH53" s="50" t="s">
        <v>32</v>
      </c>
      <c r="AI53" s="49" t="s">
        <v>16</v>
      </c>
      <c r="AJ53" s="50" t="s">
        <v>2</v>
      </c>
      <c r="AK53" s="50" t="s">
        <v>32</v>
      </c>
      <c r="AL53" s="49" t="s">
        <v>16</v>
      </c>
      <c r="AM53" s="50" t="s">
        <v>2</v>
      </c>
      <c r="AN53" s="50" t="s">
        <v>32</v>
      </c>
      <c r="AO53" s="49" t="s">
        <v>16</v>
      </c>
      <c r="AP53" s="50" t="s">
        <v>2</v>
      </c>
      <c r="AQ53" s="50" t="s">
        <v>32</v>
      </c>
      <c r="AR53" s="49" t="s">
        <v>16</v>
      </c>
      <c r="AS53" s="50" t="s">
        <v>2</v>
      </c>
      <c r="AT53" s="50" t="s">
        <v>32</v>
      </c>
      <c r="AU53" s="49" t="s">
        <v>16</v>
      </c>
      <c r="AV53" s="50" t="s">
        <v>2</v>
      </c>
      <c r="AW53" s="50" t="s">
        <v>32</v>
      </c>
      <c r="BG53" s="13">
        <f>COUNTIF(E53:AW53,"w")+COUNTIF(E53:AW53,"iw")</f>
        <v>0</v>
      </c>
      <c r="BQ53" s="38"/>
      <c r="BR53" s="96"/>
      <c r="BX53" s="112"/>
      <c r="BY53" s="77"/>
      <c r="CA53" s="112"/>
      <c r="CB53" s="77"/>
      <c r="CD53" s="112"/>
      <c r="CE53" s="76"/>
      <c r="CF53" s="14"/>
      <c r="CG53" s="113"/>
      <c r="CH53" s="77"/>
      <c r="CI53" s="13"/>
      <c r="CJ53" s="112"/>
      <c r="CK53" s="77"/>
      <c r="CL53" s="14"/>
      <c r="CM53" s="112"/>
      <c r="CO53" s="4"/>
      <c r="CP53" s="4"/>
      <c r="CU53" s="174"/>
    </row>
    <row r="54" spans="2:129" ht="9.75" customHeight="1">
      <c r="B54" s="135"/>
      <c r="C54" s="51"/>
      <c r="D54" s="51"/>
      <c r="E54" s="40"/>
      <c r="F54" s="34"/>
      <c r="G54" s="35"/>
      <c r="H54" s="40"/>
      <c r="I54" s="34"/>
      <c r="J54" s="35"/>
      <c r="K54" s="40"/>
      <c r="L54" s="34"/>
      <c r="M54" s="35"/>
      <c r="N54" s="40"/>
      <c r="O54" s="34"/>
      <c r="P54" s="35"/>
      <c r="Q54" s="40"/>
      <c r="R54" s="34"/>
      <c r="S54" s="35"/>
      <c r="T54" s="40"/>
      <c r="U54" s="34"/>
      <c r="V54" s="35"/>
      <c r="W54" s="40"/>
      <c r="X54" s="34"/>
      <c r="Y54" s="35"/>
      <c r="Z54" s="40"/>
      <c r="AA54" s="34"/>
      <c r="AB54" s="35"/>
      <c r="AC54" s="40"/>
      <c r="AD54" s="34"/>
      <c r="AE54" s="35"/>
      <c r="AF54" s="40"/>
      <c r="AG54" s="34"/>
      <c r="AH54" s="35"/>
      <c r="AI54" s="119"/>
      <c r="AJ54" s="34"/>
      <c r="AK54" s="35"/>
      <c r="AL54" s="119"/>
      <c r="AM54" s="34"/>
      <c r="AN54" s="35"/>
      <c r="AO54" s="119"/>
      <c r="AP54" s="34"/>
      <c r="AQ54" s="35"/>
      <c r="AR54" s="119"/>
      <c r="AS54" s="34"/>
      <c r="AT54" s="35"/>
      <c r="AU54" s="119"/>
      <c r="AV54" s="34"/>
      <c r="AW54" s="35"/>
      <c r="AX54" s="65" t="str">
        <f t="shared" ref="AX54:AX59" si="66">IF(B54="","",B54)</f>
        <v/>
      </c>
      <c r="AY54" s="14" t="str">
        <f t="shared" ref="AY54:AY59" si="67">IF(ISTEXT(B54),1,"")</f>
        <v/>
      </c>
      <c r="AZ54" s="37">
        <f t="shared" ref="AZ54:AZ59" si="68">COUNTIF(E54:AW54,"*")-COUNTIF(E54:AW54,"bb")-COUNTIF(E54:AW54,"ibb")-COUNTIF(E54:AW54,"hbp")-COUNTIF(E54:AW54,"cs")-COUNTIF(E54:AW54,"po")-COUNTIF(E54:AW54,"sf*")-COUNTIF(E54:AW54,"sac*")-COUNTIF(E54:AW54,"ob")-COUNTIF(E54:AW54,"sb")</f>
        <v>0</v>
      </c>
      <c r="BA54" s="14">
        <f t="shared" ref="BA54:BA59" si="69">COUNT(F54,I54,L54,O54,R54,U54,X54,AA54,AD54,AG54,AJ54,AM54,AP54,AS54, AV54)</f>
        <v>0</v>
      </c>
      <c r="BB54" s="38">
        <f t="shared" ref="BB54:BB59" si="70">COUNTIF(E54:AW54,"1B")+COUNTIF(E54:AW54,"2B")+COUNTIF(E54:AW54,"3B")+COUNTIF(E54:AW54,"hr")+COUNTIF(E54:AW54,"1bsb")</f>
        <v>0</v>
      </c>
      <c r="BC54" s="14">
        <f t="shared" ref="BC54:BC59" si="71">SUM(G54,J54,M54,P54,S54,V54,Y54,AB54,AE54,AH54,AK54,AN54, AQ54, AT54, AW54)</f>
        <v>0</v>
      </c>
      <c r="BD54" s="14">
        <f t="shared" ref="BD54:BD59" si="72">COUNTIF(E54:AW54,"2B")+COUNTIF(E54:AW54,"2Bsb")</f>
        <v>0</v>
      </c>
      <c r="BE54" s="14">
        <f t="shared" ref="BE54:BE59" si="73">COUNTIF(E54:AW54,"3B")</f>
        <v>0</v>
      </c>
      <c r="BF54" s="14">
        <f t="shared" ref="BF54:BF59" si="74">COUNTIF(E54:AW54,"hr")</f>
        <v>0</v>
      </c>
      <c r="BG54" s="39">
        <f t="shared" ref="BG54:BG59" si="75">COUNTIF(E54:AW54,"*bb*")</f>
        <v>0</v>
      </c>
      <c r="BH54" s="14">
        <f t="shared" ref="BH54:BH59" si="76">COUNTIF(E54:AW54,"k")</f>
        <v>0</v>
      </c>
      <c r="BI54" s="14">
        <f t="shared" ref="BI54:BI59" si="77">COUNTIF(E54:AW54,"*sb*")</f>
        <v>0</v>
      </c>
      <c r="BJ54" s="14">
        <f t="shared" ref="BJ54:BJ59" si="78">COUNTIF(E54:AW54,"CS")</f>
        <v>0</v>
      </c>
      <c r="BK54" s="14">
        <f t="shared" ref="BK54:BK59" si="79">COUNTIF(E54:AW54,"hbp")</f>
        <v>0</v>
      </c>
      <c r="BL54" s="14">
        <f t="shared" ref="BL54:BL59" si="80">COUNTIF(E54:AW54,"*sf*")</f>
        <v>0</v>
      </c>
      <c r="BM54" s="14">
        <f t="shared" ref="BM54:BM59" si="81">COUNTIF(E54:AW54,"sac*")</f>
        <v>0</v>
      </c>
      <c r="BN54" s="13">
        <f t="shared" ref="BN54:BN59" si="82">COUNTIF(E54:AW54,"*dp*")-COUNTIF(E54:AW54,"xdp*")</f>
        <v>0</v>
      </c>
      <c r="BP54" s="14">
        <f t="shared" ref="BP54:BP59" si="83">AZ54+BL54+BK54+BG54</f>
        <v>0</v>
      </c>
      <c r="BQ54" s="38">
        <f t="shared" ref="BQ54:BQ59" si="84">BF54*4+BE54*3+BD54*2+(BB54-SUM(BD54:BF54))</f>
        <v>0</v>
      </c>
      <c r="BR54" s="96"/>
      <c r="CO54" s="4"/>
      <c r="CP54" s="4"/>
      <c r="CU54" s="173" t="str">
        <f>IF(BF54&gt;1,CONCATENATE(B54,BF54),IF(BF54&gt;0,B54,""))</f>
        <v/>
      </c>
    </row>
    <row r="55" spans="2:129" ht="9.75" customHeight="1">
      <c r="B55" s="136"/>
      <c r="C55" s="52"/>
      <c r="D55" s="52"/>
      <c r="E55" s="197"/>
      <c r="F55" s="42"/>
      <c r="G55" s="43"/>
      <c r="H55" s="197"/>
      <c r="I55" s="42"/>
      <c r="J55" s="43"/>
      <c r="K55" s="197"/>
      <c r="L55" s="42"/>
      <c r="M55" s="43"/>
      <c r="N55" s="197"/>
      <c r="O55" s="42"/>
      <c r="P55" s="43"/>
      <c r="Q55" s="197"/>
      <c r="R55" s="42"/>
      <c r="S55" s="43"/>
      <c r="T55" s="197"/>
      <c r="U55" s="42"/>
      <c r="V55" s="43"/>
      <c r="W55" s="197"/>
      <c r="X55" s="42"/>
      <c r="Y55" s="43"/>
      <c r="Z55" s="197"/>
      <c r="AA55" s="42"/>
      <c r="AB55" s="43"/>
      <c r="AC55" s="197"/>
      <c r="AD55" s="42"/>
      <c r="AE55" s="43"/>
      <c r="AF55" s="197"/>
      <c r="AG55" s="42"/>
      <c r="AH55" s="43"/>
      <c r="AI55" s="120"/>
      <c r="AJ55" s="42"/>
      <c r="AK55" s="43"/>
      <c r="AL55" s="120"/>
      <c r="AM55" s="42"/>
      <c r="AN55" s="43"/>
      <c r="AO55" s="120"/>
      <c r="AP55" s="42"/>
      <c r="AQ55" s="43"/>
      <c r="AR55" s="120"/>
      <c r="AS55" s="42"/>
      <c r="AT55" s="43"/>
      <c r="AU55" s="120"/>
      <c r="AV55" s="42"/>
      <c r="AW55" s="43"/>
      <c r="AX55" s="65" t="str">
        <f t="shared" si="66"/>
        <v/>
      </c>
      <c r="AY55" s="14" t="str">
        <f t="shared" si="67"/>
        <v/>
      </c>
      <c r="AZ55" s="37">
        <f t="shared" si="68"/>
        <v>0</v>
      </c>
      <c r="BA55" s="14">
        <f t="shared" si="69"/>
        <v>0</v>
      </c>
      <c r="BB55" s="38">
        <f t="shared" si="70"/>
        <v>0</v>
      </c>
      <c r="BC55" s="14">
        <f t="shared" si="71"/>
        <v>0</v>
      </c>
      <c r="BD55" s="14">
        <f t="shared" si="72"/>
        <v>0</v>
      </c>
      <c r="BE55" s="14">
        <f t="shared" si="73"/>
        <v>0</v>
      </c>
      <c r="BF55" s="14">
        <f t="shared" si="74"/>
        <v>0</v>
      </c>
      <c r="BG55" s="39">
        <f t="shared" si="75"/>
        <v>0</v>
      </c>
      <c r="BH55" s="14">
        <f t="shared" si="76"/>
        <v>0</v>
      </c>
      <c r="BI55" s="14">
        <f t="shared" si="77"/>
        <v>0</v>
      </c>
      <c r="BJ55" s="14">
        <f t="shared" si="78"/>
        <v>0</v>
      </c>
      <c r="BK55" s="14">
        <f t="shared" si="79"/>
        <v>0</v>
      </c>
      <c r="BL55" s="14">
        <f t="shared" si="80"/>
        <v>0</v>
      </c>
      <c r="BM55" s="14">
        <f t="shared" si="81"/>
        <v>0</v>
      </c>
      <c r="BN55" s="13">
        <f t="shared" si="82"/>
        <v>0</v>
      </c>
      <c r="BP55" s="14">
        <f t="shared" si="83"/>
        <v>0</v>
      </c>
      <c r="BQ55" s="38">
        <f t="shared" si="84"/>
        <v>0</v>
      </c>
      <c r="BR55" s="96"/>
      <c r="CO55" s="4"/>
      <c r="CP55" s="4"/>
      <c r="CU55" s="173" t="str">
        <f t="shared" ref="CU55:CU59" si="85">IF(BF55&gt;1,CONCATENATE(B55,BF55),IF(BF55&gt;0,B55,""))</f>
        <v/>
      </c>
    </row>
    <row r="56" spans="2:129" ht="9.75" customHeight="1">
      <c r="B56" s="135"/>
      <c r="C56" s="53"/>
      <c r="D56" s="54"/>
      <c r="E56" s="198"/>
      <c r="G56" s="55"/>
      <c r="H56" s="198"/>
      <c r="J56" s="55"/>
      <c r="K56" s="198"/>
      <c r="M56" s="55"/>
      <c r="N56" s="198"/>
      <c r="P56" s="55"/>
      <c r="Q56" s="198"/>
      <c r="S56" s="55"/>
      <c r="T56" s="198"/>
      <c r="V56" s="55"/>
      <c r="W56" s="198"/>
      <c r="Y56" s="55"/>
      <c r="Z56" s="198"/>
      <c r="AB56" s="55"/>
      <c r="AC56" s="198"/>
      <c r="AE56" s="55"/>
      <c r="AF56" s="198"/>
      <c r="AH56" s="55"/>
      <c r="AI56" s="121"/>
      <c r="AK56" s="55"/>
      <c r="AL56" s="121"/>
      <c r="AN56" s="55"/>
      <c r="AO56" s="121"/>
      <c r="AQ56" s="55"/>
      <c r="AR56" s="121"/>
      <c r="AT56" s="55"/>
      <c r="AU56" s="121"/>
      <c r="AW56" s="55"/>
      <c r="AX56" s="65" t="str">
        <f t="shared" si="66"/>
        <v/>
      </c>
      <c r="AY56" s="14" t="str">
        <f t="shared" si="67"/>
        <v/>
      </c>
      <c r="AZ56" s="37">
        <f t="shared" si="68"/>
        <v>0</v>
      </c>
      <c r="BA56" s="14">
        <f t="shared" si="69"/>
        <v>0</v>
      </c>
      <c r="BB56" s="38">
        <f t="shared" si="70"/>
        <v>0</v>
      </c>
      <c r="BC56" s="14">
        <f t="shared" si="71"/>
        <v>0</v>
      </c>
      <c r="BD56" s="14">
        <f t="shared" si="72"/>
        <v>0</v>
      </c>
      <c r="BE56" s="14">
        <f t="shared" si="73"/>
        <v>0</v>
      </c>
      <c r="BF56" s="14">
        <f t="shared" si="74"/>
        <v>0</v>
      </c>
      <c r="BG56" s="39">
        <f t="shared" si="75"/>
        <v>0</v>
      </c>
      <c r="BH56" s="14">
        <f t="shared" si="76"/>
        <v>0</v>
      </c>
      <c r="BI56" s="14">
        <f t="shared" si="77"/>
        <v>0</v>
      </c>
      <c r="BJ56" s="14">
        <f t="shared" si="78"/>
        <v>0</v>
      </c>
      <c r="BK56" s="14">
        <f t="shared" si="79"/>
        <v>0</v>
      </c>
      <c r="BL56" s="14">
        <f t="shared" si="80"/>
        <v>0</v>
      </c>
      <c r="BM56" s="14">
        <f t="shared" si="81"/>
        <v>0</v>
      </c>
      <c r="BN56" s="13">
        <f t="shared" si="82"/>
        <v>0</v>
      </c>
      <c r="BP56" s="14">
        <f t="shared" si="83"/>
        <v>0</v>
      </c>
      <c r="BQ56" s="38">
        <f t="shared" si="84"/>
        <v>0</v>
      </c>
      <c r="BR56" s="96"/>
      <c r="CU56" s="173" t="str">
        <f t="shared" si="85"/>
        <v/>
      </c>
    </row>
    <row r="57" spans="2:129" ht="9.75" customHeight="1">
      <c r="B57" s="136"/>
      <c r="C57" s="56"/>
      <c r="D57" s="54"/>
      <c r="E57" s="198"/>
      <c r="G57" s="55"/>
      <c r="H57" s="198"/>
      <c r="J57" s="55"/>
      <c r="K57" s="198"/>
      <c r="M57" s="55"/>
      <c r="N57" s="198"/>
      <c r="P57" s="55"/>
      <c r="Q57" s="198"/>
      <c r="S57" s="55"/>
      <c r="T57" s="198"/>
      <c r="V57" s="55"/>
      <c r="W57" s="198"/>
      <c r="Y57" s="55"/>
      <c r="Z57" s="198"/>
      <c r="AB57" s="55"/>
      <c r="AC57" s="198"/>
      <c r="AE57" s="55"/>
      <c r="AF57" s="198"/>
      <c r="AH57" s="55"/>
      <c r="AI57" s="121"/>
      <c r="AK57" s="55"/>
      <c r="AL57" s="121"/>
      <c r="AN57" s="55"/>
      <c r="AO57" s="121"/>
      <c r="AQ57" s="55"/>
      <c r="AR57" s="121"/>
      <c r="AT57" s="55"/>
      <c r="AU57" s="121"/>
      <c r="AW57" s="55"/>
      <c r="AX57" s="65" t="str">
        <f t="shared" si="66"/>
        <v/>
      </c>
      <c r="AY57" s="14" t="str">
        <f t="shared" si="67"/>
        <v/>
      </c>
      <c r="AZ57" s="37">
        <f t="shared" si="68"/>
        <v>0</v>
      </c>
      <c r="BA57" s="14">
        <f t="shared" si="69"/>
        <v>0</v>
      </c>
      <c r="BB57" s="38">
        <f t="shared" si="70"/>
        <v>0</v>
      </c>
      <c r="BC57" s="14">
        <f t="shared" si="71"/>
        <v>0</v>
      </c>
      <c r="BD57" s="14">
        <f t="shared" si="72"/>
        <v>0</v>
      </c>
      <c r="BE57" s="14">
        <f t="shared" si="73"/>
        <v>0</v>
      </c>
      <c r="BF57" s="14">
        <f t="shared" si="74"/>
        <v>0</v>
      </c>
      <c r="BG57" s="39">
        <f t="shared" si="75"/>
        <v>0</v>
      </c>
      <c r="BH57" s="14">
        <f t="shared" si="76"/>
        <v>0</v>
      </c>
      <c r="BI57" s="14">
        <f t="shared" si="77"/>
        <v>0</v>
      </c>
      <c r="BJ57" s="14">
        <f t="shared" si="78"/>
        <v>0</v>
      </c>
      <c r="BK57" s="14">
        <f t="shared" si="79"/>
        <v>0</v>
      </c>
      <c r="BL57" s="14">
        <f t="shared" si="80"/>
        <v>0</v>
      </c>
      <c r="BM57" s="14">
        <f t="shared" si="81"/>
        <v>0</v>
      </c>
      <c r="BN57" s="13">
        <f t="shared" si="82"/>
        <v>0</v>
      </c>
      <c r="BP57" s="14">
        <f t="shared" si="83"/>
        <v>0</v>
      </c>
      <c r="BQ57" s="38">
        <f t="shared" si="84"/>
        <v>0</v>
      </c>
      <c r="BR57" s="96" t="str">
        <f>IF(C57="","",RIGHT(C57,1)*1)</f>
        <v/>
      </c>
      <c r="CU57" s="173" t="str">
        <f t="shared" si="85"/>
        <v/>
      </c>
    </row>
    <row r="58" spans="2:129" ht="9.75" customHeight="1">
      <c r="B58" s="135"/>
      <c r="C58" s="51"/>
      <c r="D58" s="51"/>
      <c r="E58" s="40"/>
      <c r="F58" s="34"/>
      <c r="G58" s="35"/>
      <c r="H58" s="40"/>
      <c r="I58" s="34"/>
      <c r="J58" s="35"/>
      <c r="K58" s="40"/>
      <c r="L58" s="34"/>
      <c r="M58" s="35"/>
      <c r="N58" s="40"/>
      <c r="O58" s="34"/>
      <c r="P58" s="35"/>
      <c r="Q58" s="40"/>
      <c r="R58" s="34"/>
      <c r="S58" s="35"/>
      <c r="T58" s="40"/>
      <c r="U58" s="34"/>
      <c r="V58" s="35"/>
      <c r="W58" s="40"/>
      <c r="X58" s="34"/>
      <c r="Y58" s="35"/>
      <c r="Z58" s="40"/>
      <c r="AA58" s="34"/>
      <c r="AB58" s="35"/>
      <c r="AC58" s="40"/>
      <c r="AD58" s="34"/>
      <c r="AE58" s="35"/>
      <c r="AF58" s="40"/>
      <c r="AG58" s="34"/>
      <c r="AH58" s="35"/>
      <c r="AI58" s="119"/>
      <c r="AJ58" s="34"/>
      <c r="AK58" s="35"/>
      <c r="AL58" s="119"/>
      <c r="AM58" s="34"/>
      <c r="AN58" s="35"/>
      <c r="AO58" s="119"/>
      <c r="AP58" s="34"/>
      <c r="AQ58" s="35"/>
      <c r="AR58" s="119"/>
      <c r="AS58" s="34"/>
      <c r="AT58" s="35"/>
      <c r="AU58" s="119"/>
      <c r="AV58" s="34"/>
      <c r="AW58" s="35"/>
      <c r="AX58" s="65" t="str">
        <f t="shared" si="66"/>
        <v/>
      </c>
      <c r="AY58" s="14" t="str">
        <f t="shared" si="67"/>
        <v/>
      </c>
      <c r="AZ58" s="37">
        <f t="shared" si="68"/>
        <v>0</v>
      </c>
      <c r="BA58" s="14">
        <f t="shared" si="69"/>
        <v>0</v>
      </c>
      <c r="BB58" s="38">
        <f t="shared" si="70"/>
        <v>0</v>
      </c>
      <c r="BC58" s="14">
        <f t="shared" si="71"/>
        <v>0</v>
      </c>
      <c r="BD58" s="14">
        <f t="shared" si="72"/>
        <v>0</v>
      </c>
      <c r="BE58" s="14">
        <f t="shared" si="73"/>
        <v>0</v>
      </c>
      <c r="BF58" s="14">
        <f t="shared" si="74"/>
        <v>0</v>
      </c>
      <c r="BG58" s="39">
        <f t="shared" si="75"/>
        <v>0</v>
      </c>
      <c r="BH58" s="14">
        <f t="shared" si="76"/>
        <v>0</v>
      </c>
      <c r="BI58" s="14">
        <f t="shared" si="77"/>
        <v>0</v>
      </c>
      <c r="BJ58" s="14">
        <f t="shared" si="78"/>
        <v>0</v>
      </c>
      <c r="BK58" s="14">
        <f t="shared" si="79"/>
        <v>0</v>
      </c>
      <c r="BL58" s="14">
        <f t="shared" si="80"/>
        <v>0</v>
      </c>
      <c r="BM58" s="14">
        <f t="shared" si="81"/>
        <v>0</v>
      </c>
      <c r="BN58" s="13">
        <f t="shared" si="82"/>
        <v>0</v>
      </c>
      <c r="BP58" s="14">
        <f t="shared" si="83"/>
        <v>0</v>
      </c>
      <c r="BQ58" s="38">
        <f t="shared" si="84"/>
        <v>0</v>
      </c>
      <c r="BR58" s="96" t="str">
        <f>IF(C58="","",RIGHT(C58,1)*1)</f>
        <v/>
      </c>
      <c r="CU58" s="173" t="str">
        <f t="shared" si="85"/>
        <v/>
      </c>
    </row>
    <row r="59" spans="2:129" ht="9.75" customHeight="1">
      <c r="B59" s="136"/>
      <c r="C59" s="52"/>
      <c r="D59" s="52"/>
      <c r="E59" s="197"/>
      <c r="F59" s="42"/>
      <c r="G59" s="43"/>
      <c r="H59" s="197"/>
      <c r="I59" s="42"/>
      <c r="J59" s="43"/>
      <c r="K59" s="197"/>
      <c r="L59" s="42"/>
      <c r="M59" s="43"/>
      <c r="N59" s="197"/>
      <c r="O59" s="42"/>
      <c r="P59" s="43"/>
      <c r="Q59" s="197"/>
      <c r="R59" s="42"/>
      <c r="S59" s="43"/>
      <c r="T59" s="197"/>
      <c r="U59" s="42"/>
      <c r="V59" s="43"/>
      <c r="W59" s="197"/>
      <c r="X59" s="42"/>
      <c r="Y59" s="43"/>
      <c r="Z59" s="197"/>
      <c r="AA59" s="42"/>
      <c r="AB59" s="43"/>
      <c r="AC59" s="197"/>
      <c r="AD59" s="42"/>
      <c r="AE59" s="43"/>
      <c r="AF59" s="197"/>
      <c r="AG59" s="42"/>
      <c r="AH59" s="43"/>
      <c r="AI59" s="120"/>
      <c r="AJ59" s="42"/>
      <c r="AK59" s="43"/>
      <c r="AL59" s="120"/>
      <c r="AM59" s="42"/>
      <c r="AN59" s="43"/>
      <c r="AO59" s="120"/>
      <c r="AP59" s="42"/>
      <c r="AQ59" s="43"/>
      <c r="AR59" s="120"/>
      <c r="AS59" s="42"/>
      <c r="AT59" s="43"/>
      <c r="AU59" s="120"/>
      <c r="AV59" s="42"/>
      <c r="AW59" s="43"/>
      <c r="AX59" s="65" t="str">
        <f t="shared" si="66"/>
        <v/>
      </c>
      <c r="AY59" s="14" t="str">
        <f t="shared" si="67"/>
        <v/>
      </c>
      <c r="AZ59" s="37">
        <f t="shared" si="68"/>
        <v>0</v>
      </c>
      <c r="BA59" s="14">
        <f t="shared" si="69"/>
        <v>0</v>
      </c>
      <c r="BB59" s="38">
        <f t="shared" si="70"/>
        <v>0</v>
      </c>
      <c r="BC59" s="14">
        <f t="shared" si="71"/>
        <v>0</v>
      </c>
      <c r="BD59" s="14">
        <f t="shared" si="72"/>
        <v>0</v>
      </c>
      <c r="BE59" s="14">
        <f t="shared" si="73"/>
        <v>0</v>
      </c>
      <c r="BF59" s="14">
        <f t="shared" si="74"/>
        <v>0</v>
      </c>
      <c r="BG59" s="39">
        <f t="shared" si="75"/>
        <v>0</v>
      </c>
      <c r="BH59" s="14">
        <f t="shared" si="76"/>
        <v>0</v>
      </c>
      <c r="BI59" s="14">
        <f t="shared" si="77"/>
        <v>0</v>
      </c>
      <c r="BJ59" s="14">
        <f t="shared" si="78"/>
        <v>0</v>
      </c>
      <c r="BK59" s="14">
        <f t="shared" si="79"/>
        <v>0</v>
      </c>
      <c r="BL59" s="14">
        <f t="shared" si="80"/>
        <v>0</v>
      </c>
      <c r="BM59" s="14">
        <f t="shared" si="81"/>
        <v>0</v>
      </c>
      <c r="BN59" s="13">
        <f t="shared" si="82"/>
        <v>0</v>
      </c>
      <c r="BP59" s="14">
        <f t="shared" si="83"/>
        <v>0</v>
      </c>
      <c r="BQ59" s="38">
        <f t="shared" si="84"/>
        <v>0</v>
      </c>
      <c r="BR59" s="96" t="str">
        <f>IF(C59="","",RIGHT(C59,1)*1)</f>
        <v/>
      </c>
      <c r="CU59" s="173" t="str">
        <f t="shared" si="85"/>
        <v/>
      </c>
    </row>
    <row r="60" spans="2:129" ht="10.5" customHeight="1">
      <c r="E60" s="65">
        <f>IF(E33=1,COUNTA(E34:E51,E54:E59))+IF(H33=1,COUNTA(H34:H51,H54:H59)+IF(K33=1,COUNTA(K34:K51,K54:K59),0))</f>
        <v>0</v>
      </c>
      <c r="F60" s="65">
        <f>E31</f>
        <v>0</v>
      </c>
      <c r="G60" s="65">
        <f>IF(E60=0,0,((E60-F60)-3))</f>
        <v>0</v>
      </c>
      <c r="H60" s="65">
        <f>IF(H33=2,COUNTA(H34:H51,H54:H59))+IF(K33=2,COUNTA(K34:K51,K54:K59)+IF(N33=2,COUNTA(N34:N51,N54:N59),0))</f>
        <v>0</v>
      </c>
      <c r="I60" s="65">
        <f>H31</f>
        <v>0</v>
      </c>
      <c r="J60" s="65">
        <f>IF(H60=0,0,((H60-I60)-3))</f>
        <v>0</v>
      </c>
      <c r="K60" s="65">
        <f>IF(K33=3,COUNTA(K34:K51,K54:K59))+IF(N33=3,COUNTA(N34:N51,N54:N59)+IF(Q33=3,COUNTA(Q34:Q51,Q54:Q59),0))</f>
        <v>0</v>
      </c>
      <c r="L60" s="65">
        <f>K31</f>
        <v>0</v>
      </c>
      <c r="M60" s="65">
        <f>IF(K60=0,0,((K60-L60)-3))</f>
        <v>0</v>
      </c>
      <c r="N60" s="65">
        <f>IF(N33=4,COUNTA(N34:N51,N54:N59))+IF(Q33=4,COUNTA(Q34:Q51,Q54:Q59)+IF(T33=4,COUNTA(T34:T51,T54:T59),0))</f>
        <v>0</v>
      </c>
      <c r="O60" s="65">
        <f>N31</f>
        <v>0</v>
      </c>
      <c r="P60" s="65">
        <f>IF(N60=0,0,((N60-O60)-3))</f>
        <v>0</v>
      </c>
      <c r="Q60" s="65">
        <f>IF(Q33=5,COUNTA(Q34:Q51,Q54:Q59))+IF(T33=5,COUNTA(T34:T51,T54:T59)+IF(W33=5,COUNTA(W34:W51,W54:W59),0))</f>
        <v>0</v>
      </c>
      <c r="R60" s="65">
        <f>Q31</f>
        <v>0</v>
      </c>
      <c r="S60" s="65">
        <f>IF(Q60=0,0,((Q60-R60)-3))</f>
        <v>0</v>
      </c>
      <c r="T60" s="65">
        <f>IF(T33=6,COUNTA(T34:T51,T54:T59))+IF(W33=6,COUNTA(W34:W51,W54:W59)+IF(Z33=6,COUNTA(Z34:Z51,Z54:Z59),0))</f>
        <v>0</v>
      </c>
      <c r="U60" s="65">
        <f>T31</f>
        <v>0</v>
      </c>
      <c r="V60" s="65">
        <f>IF(T60=0,0,((T60-U60)-3))</f>
        <v>0</v>
      </c>
      <c r="W60" s="65">
        <f>IF(W33=7,COUNTA(W34:W51,W54:W59))+IF(Z33=7,COUNTA(Z34:Z51,Z54:Z59)+IF(AC33=7,COUNTA(AC34:AC51,AC54:AC59),0))</f>
        <v>0</v>
      </c>
      <c r="X60" s="65">
        <f>W31</f>
        <v>0</v>
      </c>
      <c r="Y60" s="65">
        <f>IF(W60=0,0,((W60-X60)-3))</f>
        <v>0</v>
      </c>
      <c r="Z60" s="65">
        <f>IF(Z33=8,COUNTA(Z34:Z51,Z54:Z59))+IF(AC33=8,COUNTA(AC34:AC51,AC54:AC59)+IF(AF33=8,COUNTA(AF34:AF51,AF54:AF59),0))</f>
        <v>0</v>
      </c>
      <c r="AA60" s="65">
        <f>Z31</f>
        <v>0</v>
      </c>
      <c r="AB60" s="65">
        <f>IF(Z60=0,0,((Z60-AA60)-3))</f>
        <v>0</v>
      </c>
      <c r="AC60" s="65">
        <f>IF(AC33=9,COUNTA(AC34:AC51,AC54:AC59))+IF(AF33=9,COUNTA(AF34:AF51,AF54:AF59)+IF(AI33=9,COUNTA(AI34:AI51,AI54:AI59),0))</f>
        <v>0</v>
      </c>
      <c r="AD60" s="65">
        <f>AC31</f>
        <v>0</v>
      </c>
      <c r="AE60" s="65">
        <f>IF(AC60=0,0,((AC60-AD60)-3))</f>
        <v>0</v>
      </c>
      <c r="AF60" s="65">
        <f>IF(AF33=10,COUNTA(AF34:AF51,AF54:AF59))+IF(AI33=10,COUNTA(AI34:AI51,AI54:AI59)+IF(AL33=10,COUNTA(AL34:AL51,AL54:AL59),0))</f>
        <v>0</v>
      </c>
      <c r="AG60" s="65">
        <f>AF31</f>
        <v>0</v>
      </c>
      <c r="AH60" s="65">
        <f>IF(AF60=0,0,((AF60-AG60)-3))</f>
        <v>0</v>
      </c>
      <c r="AI60" s="65">
        <f>IF(AI33=11,COUNTA(AI34:AI51,AI54:AI59))+IF(AL33=11,COUNTA(AL34:AL51,AL54:AL59)+IF(AO33=11,COUNTA(AO34:AO51,AO54:AO59),0))</f>
        <v>0</v>
      </c>
      <c r="AJ60" s="65">
        <f>AI31</f>
        <v>0</v>
      </c>
      <c r="AK60" s="65">
        <f>IF(AI60=0,0,((AI60-AJ60)-3))</f>
        <v>0</v>
      </c>
      <c r="AL60" s="65">
        <f>IF(AL33=12,COUNTA(AL34:AL51,AL54:AL59))+IF(AO33=12,COUNTA(AO34:AO51,AO54:AO59)+IF(AR33=12,COUNTA(AR34:AR51,AR54:AR59),0))</f>
        <v>0</v>
      </c>
      <c r="AM60" s="65">
        <f>AL31</f>
        <v>0</v>
      </c>
      <c r="AN60" s="65">
        <f>IF(AL60=0,0,((AL60-AM60)-3))</f>
        <v>0</v>
      </c>
      <c r="AO60" s="65">
        <f>IF(AO33=13,COUNTA(AO34:AO51,AO54:AO59))+IF(AR33=13,COUNTA(AR34:AR51,AR54:AR59)+IF(AU33=13,COUNTA(AU34:AU51,AU54:AU59),0))</f>
        <v>0</v>
      </c>
      <c r="AP60" s="65">
        <f>AO31</f>
        <v>0</v>
      </c>
      <c r="AQ60" s="65">
        <f>IF(AO60=0,0,((AO60-AP60)-3))</f>
        <v>0</v>
      </c>
      <c r="AR60" s="65">
        <f>IF(AR33=14,COUNTA(AR34:AR51,AR54:AR59))+IF(AU33=14,COUNTA(AU34:AU51,AU54:AU59),0)</f>
        <v>0</v>
      </c>
      <c r="AS60" s="65">
        <f>AR31</f>
        <v>0</v>
      </c>
      <c r="AT60" s="65">
        <f>IF(AR60=0,0,((AR60-AS60)-3))</f>
        <v>0</v>
      </c>
      <c r="AU60" s="65">
        <f>IF(AU33=15,COUNTA(AU34:AU51,AU54:AU59))</f>
        <v>0</v>
      </c>
      <c r="AV60" s="65">
        <f>AU31</f>
        <v>0</v>
      </c>
      <c r="AW60" s="65">
        <f>IF(AU60=0,0,((AU60-AV60)-3))</f>
        <v>0</v>
      </c>
      <c r="AY60" s="26"/>
      <c r="BR60" s="96"/>
      <c r="CU60" s="174"/>
    </row>
    <row r="61" spans="2:129" ht="10.5" customHeight="1">
      <c r="BR61" s="96"/>
      <c r="CU61" s="174"/>
    </row>
    <row r="62" spans="2:129" ht="10.5" customHeight="1">
      <c r="CN62" s="18"/>
      <c r="CO62" s="18"/>
      <c r="CP62" s="18"/>
      <c r="CU62" s="175" t="str">
        <f>SUBSTITUTE(TRIM(CONCATENATE(CU34," ",CU35," ",CU36," ",CU37," ",CU38," ",CU39," ",CU40," ",CU41," ",CU42," ",CU43," ",CU44," ",CU45," ",CU46," ",CU47," ",CU48," ",CU49," ",CU50," ",CU51," ",CU54," ",CU55," ",CU56," ",CU57," ",CU58," ",CU59))," ",",")</f>
        <v/>
      </c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32"/>
    </row>
    <row r="63" spans="2:129" ht="10.5" customHeight="1">
      <c r="K63" s="15"/>
      <c r="L63" s="15"/>
      <c r="M63" s="15"/>
      <c r="N63" s="15"/>
      <c r="O63" s="15"/>
      <c r="P63" s="15"/>
      <c r="CN63" s="26"/>
      <c r="DY63" s="26"/>
    </row>
    <row r="64" spans="2:129" ht="10.5" customHeight="1">
      <c r="K64" s="15"/>
      <c r="L64" s="15"/>
      <c r="M64" s="15"/>
      <c r="N64" s="15"/>
      <c r="O64" s="15"/>
      <c r="P64" s="15"/>
      <c r="BG64" s="4"/>
      <c r="BO64" s="4"/>
      <c r="BP64" s="4"/>
      <c r="BQ64" s="4"/>
      <c r="CN64" s="26"/>
      <c r="DY64" s="26"/>
    </row>
    <row r="65" spans="3:129" ht="10.5" customHeight="1">
      <c r="K65" s="15"/>
      <c r="L65" s="15"/>
      <c r="M65" s="15"/>
      <c r="N65" s="15"/>
      <c r="O65" s="15"/>
      <c r="P65" s="15"/>
      <c r="CN65" s="26"/>
      <c r="DY65" s="26"/>
    </row>
    <row r="66" spans="3:129" ht="10.5" customHeight="1">
      <c r="C66" s="15"/>
      <c r="D66" s="15"/>
      <c r="BR66" s="4"/>
      <c r="CN66" s="26"/>
      <c r="DY66" s="26"/>
    </row>
    <row r="67" spans="3:129" ht="10.5" customHeight="1">
      <c r="C67" s="15"/>
      <c r="D67" s="15"/>
      <c r="BR67" s="4"/>
      <c r="CN67" s="26"/>
      <c r="DY67" s="26"/>
    </row>
    <row r="68" spans="3:129" ht="10.5" customHeight="1">
      <c r="BR68" s="4"/>
      <c r="CN68" s="26"/>
      <c r="DY68" s="26"/>
    </row>
    <row r="69" spans="3:129" ht="10.5" customHeight="1">
      <c r="BR69" s="4"/>
      <c r="CN69" s="26"/>
      <c r="DY69" s="26"/>
    </row>
    <row r="70" spans="3:129" ht="10.5" customHeight="1">
      <c r="BR70" s="4"/>
      <c r="CN70" s="26"/>
      <c r="DY70" s="26"/>
    </row>
    <row r="71" spans="3:129" ht="10.5" customHeight="1">
      <c r="BR71" s="4"/>
      <c r="CN71" s="26"/>
      <c r="DY71" s="26"/>
    </row>
    <row r="72" spans="3:129" ht="10.5" customHeight="1">
      <c r="BR72" s="4"/>
      <c r="CN72" s="26"/>
      <c r="DY72" s="26"/>
    </row>
    <row r="73" spans="3:129" ht="10.5" customHeight="1">
      <c r="BR73" s="4"/>
      <c r="CN73" s="26"/>
      <c r="DY73" s="26"/>
    </row>
    <row r="74" spans="3:129" ht="10.5" customHeight="1">
      <c r="BR74" s="4"/>
      <c r="CN74" s="26"/>
      <c r="DY74" s="26"/>
    </row>
    <row r="75" spans="3:129" ht="10.5" customHeight="1">
      <c r="BR75" s="4"/>
      <c r="CN75" s="26"/>
      <c r="DY75" s="26"/>
    </row>
    <row r="76" spans="3:129" ht="10.5" customHeight="1">
      <c r="BR76" s="4"/>
      <c r="CN76" s="26"/>
      <c r="DY76" s="26"/>
    </row>
    <row r="77" spans="3:129" ht="10.5" customHeight="1">
      <c r="BR77" s="4"/>
      <c r="CN77" s="26"/>
      <c r="DY77" s="26"/>
    </row>
    <row r="78" spans="3:129" ht="10.5" customHeight="1">
      <c r="BR78" s="4"/>
      <c r="CN78" s="26"/>
      <c r="DY78" s="26"/>
    </row>
    <row r="79" spans="3:129" ht="10.5" customHeight="1">
      <c r="BR79" s="4"/>
      <c r="CN79" s="26"/>
      <c r="DY79" s="26"/>
    </row>
    <row r="80" spans="3:129" ht="10.5" customHeight="1">
      <c r="BR80" s="4"/>
      <c r="CN80" s="26"/>
      <c r="DY80" s="26"/>
    </row>
    <row r="81" spans="70:129" ht="10.5" customHeight="1">
      <c r="BR81" s="4"/>
      <c r="CN81" s="26"/>
      <c r="DY81" s="26"/>
    </row>
    <row r="82" spans="70:129" ht="10.5" customHeight="1">
      <c r="BR82" s="4"/>
      <c r="CN82" s="26"/>
      <c r="DY82" s="26"/>
    </row>
    <row r="83" spans="70:129" ht="10.5" customHeight="1">
      <c r="BR83" s="4"/>
      <c r="CN83" s="26"/>
      <c r="DY83" s="26"/>
    </row>
    <row r="84" spans="70:129" ht="10.5" customHeight="1">
      <c r="BR84" s="4"/>
      <c r="CN84" s="26"/>
      <c r="DY84" s="26"/>
    </row>
    <row r="85" spans="70:129" ht="10.5" customHeight="1">
      <c r="BR85" s="4"/>
      <c r="CN85" s="26"/>
      <c r="DY85" s="26"/>
    </row>
    <row r="86" spans="70:129" ht="10.5" customHeight="1">
      <c r="BR86" s="4"/>
      <c r="CN86" s="26"/>
      <c r="DY86" s="26"/>
    </row>
    <row r="87" spans="70:129" ht="10.5" customHeight="1">
      <c r="BR87" s="4"/>
      <c r="CN87" s="26"/>
      <c r="DY87" s="26"/>
    </row>
    <row r="88" spans="70:129" ht="10.5" customHeight="1">
      <c r="BR88" s="4"/>
      <c r="CN88" s="26"/>
      <c r="DY88" s="26"/>
    </row>
    <row r="89" spans="70:129" ht="10.5" customHeight="1">
      <c r="BR89" s="4"/>
      <c r="CN89" s="26"/>
      <c r="DY89" s="26"/>
    </row>
    <row r="90" spans="70:129" ht="10.5" customHeight="1">
      <c r="BR90" s="4"/>
      <c r="CN90" s="26"/>
      <c r="DY90" s="26"/>
    </row>
    <row r="91" spans="70:129" ht="10.5" customHeight="1">
      <c r="CN91" s="26"/>
      <c r="DY91" s="26"/>
    </row>
    <row r="92" spans="70:129" ht="10.5" customHeight="1">
      <c r="CN92" s="26"/>
      <c r="DY92" s="26"/>
    </row>
  </sheetData>
  <mergeCells count="86">
    <mergeCell ref="AR33:AT33"/>
    <mergeCell ref="AU33:AW33"/>
    <mergeCell ref="AO31:AQ31"/>
    <mergeCell ref="BC30:BD30"/>
    <mergeCell ref="BC31:BD31"/>
    <mergeCell ref="AO33:AQ33"/>
    <mergeCell ref="AY29:AZ29"/>
    <mergeCell ref="AY30:AZ30"/>
    <mergeCell ref="AY31:AZ31"/>
    <mergeCell ref="BA29:BB29"/>
    <mergeCell ref="BA30:BB30"/>
    <mergeCell ref="BA31:BB31"/>
    <mergeCell ref="W30:Y30"/>
    <mergeCell ref="Z30:AB30"/>
    <mergeCell ref="AI30:AK30"/>
    <mergeCell ref="AO30:AQ30"/>
    <mergeCell ref="E33:G33"/>
    <mergeCell ref="H33:J33"/>
    <mergeCell ref="K33:M33"/>
    <mergeCell ref="N33:P33"/>
    <mergeCell ref="E31:G31"/>
    <mergeCell ref="H31:J31"/>
    <mergeCell ref="K31:M31"/>
    <mergeCell ref="N31:P31"/>
    <mergeCell ref="Q33:S33"/>
    <mergeCell ref="T33:V33"/>
    <mergeCell ref="W33:Y33"/>
    <mergeCell ref="Z33:AB33"/>
    <mergeCell ref="AI33:AK33"/>
    <mergeCell ref="AL33:AN33"/>
    <mergeCell ref="AC33:AE33"/>
    <mergeCell ref="AF33:AH33"/>
    <mergeCell ref="Q31:S31"/>
    <mergeCell ref="T31:V31"/>
    <mergeCell ref="AI31:AK31"/>
    <mergeCell ref="AL31:AN31"/>
    <mergeCell ref="W31:Y31"/>
    <mergeCell ref="Z31:AB31"/>
    <mergeCell ref="AC31:AE31"/>
    <mergeCell ref="AF31:AH31"/>
    <mergeCell ref="E30:G30"/>
    <mergeCell ref="H30:J30"/>
    <mergeCell ref="K30:M30"/>
    <mergeCell ref="N30:P30"/>
    <mergeCell ref="AU29:AW29"/>
    <mergeCell ref="AC29:AE29"/>
    <mergeCell ref="AF29:AH29"/>
    <mergeCell ref="AI29:AK29"/>
    <mergeCell ref="AL29:AN29"/>
    <mergeCell ref="Q30:S30"/>
    <mergeCell ref="T30:V30"/>
    <mergeCell ref="AC30:AE30"/>
    <mergeCell ref="E29:G29"/>
    <mergeCell ref="AR30:AT30"/>
    <mergeCell ref="AL30:AN30"/>
    <mergeCell ref="AF30:AH30"/>
    <mergeCell ref="H29:J29"/>
    <mergeCell ref="K29:M29"/>
    <mergeCell ref="N29:P29"/>
    <mergeCell ref="W29:Y29"/>
    <mergeCell ref="Z29:AB29"/>
    <mergeCell ref="Q29:S29"/>
    <mergeCell ref="T29:V29"/>
    <mergeCell ref="E1:G1"/>
    <mergeCell ref="H1:J1"/>
    <mergeCell ref="K1:M1"/>
    <mergeCell ref="N1:P1"/>
    <mergeCell ref="W1:Y1"/>
    <mergeCell ref="Q1:S1"/>
    <mergeCell ref="T1:V1"/>
    <mergeCell ref="BJ30:BK31"/>
    <mergeCell ref="BL30:BM31"/>
    <mergeCell ref="AC1:AE1"/>
    <mergeCell ref="AF1:AH1"/>
    <mergeCell ref="Z1:AB1"/>
    <mergeCell ref="AU1:AW1"/>
    <mergeCell ref="AI1:AK1"/>
    <mergeCell ref="AL1:AN1"/>
    <mergeCell ref="AO1:AQ1"/>
    <mergeCell ref="AR1:AT1"/>
    <mergeCell ref="AU30:AW30"/>
    <mergeCell ref="AO29:AQ29"/>
    <mergeCell ref="AR29:AT29"/>
    <mergeCell ref="AR31:AT31"/>
    <mergeCell ref="AU31:AW31"/>
    <mergeCell ref="BC29:BD29"/>
  </mergeCells>
  <phoneticPr fontId="6" type="noConversion"/>
  <conditionalFormatting sqref="E2:E27 H2:H27 K2:K27 N2:N27 Q2:Q27 T2:T27 W2:W27 Z2:Z27 AC2:AC27 AF2:AF27 AI2:AI27 AL2:AL27 AO2:AO27 AR2:AR27 AU2:AU27">
    <cfRule type="cellIs" dxfId="155" priority="124" operator="equal">
      <formula>"HR"</formula>
    </cfRule>
  </conditionalFormatting>
  <conditionalFormatting sqref="E2:E27">
    <cfRule type="containsText" dxfId="154" priority="83" operator="containsText" text="b">
      <formula>NOT(ISERROR(SEARCH("b",E2)))</formula>
    </cfRule>
  </conditionalFormatting>
  <conditionalFormatting sqref="E34:E59 H34:H59 K34:K59 N34:N59 Q34:Q59 T34:T59 W34:W59 Z34:Z59 AC34:AC59 AF34:AF59 AI34:AI59 AL34:AL59 AO34:AO59 AR34:AR59 AU34:AU59">
    <cfRule type="cellIs" dxfId="153" priority="68" operator="equal">
      <formula>"HR"</formula>
    </cfRule>
  </conditionalFormatting>
  <conditionalFormatting sqref="E34:E59">
    <cfRule type="containsText" dxfId="152" priority="67" operator="containsText" text="b">
      <formula>NOT(ISERROR(SEARCH("b",E34)))</formula>
    </cfRule>
  </conditionalFormatting>
  <conditionalFormatting sqref="E30:G30">
    <cfRule type="expression" dxfId="151" priority="110">
      <formula>$E$28=0</formula>
    </cfRule>
  </conditionalFormatting>
  <conditionalFormatting sqref="E31:G31">
    <cfRule type="expression" dxfId="150" priority="103">
      <formula>$E$60=0</formula>
    </cfRule>
  </conditionalFormatting>
  <conditionalFormatting sqref="E30:AE31">
    <cfRule type="cellIs" dxfId="149" priority="125" stopIfTrue="1" operator="greaterThan">
      <formula>0</formula>
    </cfRule>
  </conditionalFormatting>
  <conditionalFormatting sqref="H2:H27">
    <cfRule type="containsText" dxfId="148" priority="33" operator="containsText" text="b">
      <formula>NOT(ISERROR(SEARCH("b",H2)))</formula>
    </cfRule>
  </conditionalFormatting>
  <conditionalFormatting sqref="H34:H59">
    <cfRule type="containsText" dxfId="147" priority="19" operator="containsText" text="b">
      <formula>NOT(ISERROR(SEARCH("b",H34)))</formula>
    </cfRule>
  </conditionalFormatting>
  <conditionalFormatting sqref="H30:J30">
    <cfRule type="expression" dxfId="146" priority="123">
      <formula>$H$28=0</formula>
    </cfRule>
  </conditionalFormatting>
  <conditionalFormatting sqref="H31:J31">
    <cfRule type="expression" dxfId="145" priority="102">
      <formula>$H$60=0</formula>
    </cfRule>
  </conditionalFormatting>
  <conditionalFormatting sqref="K2:K27">
    <cfRule type="containsText" dxfId="144" priority="32" operator="containsText" text="b">
      <formula>NOT(ISERROR(SEARCH("b",K2)))</formula>
    </cfRule>
  </conditionalFormatting>
  <conditionalFormatting sqref="K34:K59">
    <cfRule type="containsText" dxfId="143" priority="18" operator="containsText" text="b">
      <formula>NOT(ISERROR(SEARCH("b",K34)))</formula>
    </cfRule>
  </conditionalFormatting>
  <conditionalFormatting sqref="K30:M30">
    <cfRule type="expression" dxfId="142" priority="122">
      <formula>$K$28=0</formula>
    </cfRule>
  </conditionalFormatting>
  <conditionalFormatting sqref="K31:M31">
    <cfRule type="expression" dxfId="141" priority="101">
      <formula>$K$60=0</formula>
    </cfRule>
  </conditionalFormatting>
  <conditionalFormatting sqref="N2:N27">
    <cfRule type="containsText" dxfId="140" priority="31" operator="containsText" text="b">
      <formula>NOT(ISERROR(SEARCH("b",N2)))</formula>
    </cfRule>
  </conditionalFormatting>
  <conditionalFormatting sqref="N34:N59">
    <cfRule type="containsText" dxfId="139" priority="17" operator="containsText" text="b">
      <formula>NOT(ISERROR(SEARCH("b",N34)))</formula>
    </cfRule>
  </conditionalFormatting>
  <conditionalFormatting sqref="N30:P30">
    <cfRule type="expression" dxfId="138" priority="121">
      <formula>$N$28=0</formula>
    </cfRule>
  </conditionalFormatting>
  <conditionalFormatting sqref="N31:P31">
    <cfRule type="expression" dxfId="137" priority="100">
      <formula>$N$60=0</formula>
    </cfRule>
  </conditionalFormatting>
  <conditionalFormatting sqref="Q2:Q27">
    <cfRule type="containsText" dxfId="136" priority="30" operator="containsText" text="b">
      <formula>NOT(ISERROR(SEARCH("b",Q2)))</formula>
    </cfRule>
  </conditionalFormatting>
  <conditionalFormatting sqref="Q34:Q59">
    <cfRule type="containsText" dxfId="135" priority="16" operator="containsText" text="b">
      <formula>NOT(ISERROR(SEARCH("b",Q34)))</formula>
    </cfRule>
  </conditionalFormatting>
  <conditionalFormatting sqref="Q30:S30">
    <cfRule type="expression" dxfId="134" priority="120">
      <formula>$Q$28=0</formula>
    </cfRule>
  </conditionalFormatting>
  <conditionalFormatting sqref="Q31:S31">
    <cfRule type="expression" dxfId="133" priority="99">
      <formula>$Q$60=0</formula>
    </cfRule>
  </conditionalFormatting>
  <conditionalFormatting sqref="T2:T27">
    <cfRule type="containsText" dxfId="132" priority="29" operator="containsText" text="b">
      <formula>NOT(ISERROR(SEARCH("b",T2)))</formula>
    </cfRule>
  </conditionalFormatting>
  <conditionalFormatting sqref="T34:T59">
    <cfRule type="containsText" dxfId="131" priority="15" operator="containsText" text="b">
      <formula>NOT(ISERROR(SEARCH("b",T34)))</formula>
    </cfRule>
  </conditionalFormatting>
  <conditionalFormatting sqref="T30:V30">
    <cfRule type="expression" dxfId="130" priority="119">
      <formula>$T$28=0</formula>
    </cfRule>
  </conditionalFormatting>
  <conditionalFormatting sqref="T31:V31">
    <cfRule type="expression" dxfId="129" priority="98">
      <formula>$T$60=0</formula>
    </cfRule>
  </conditionalFormatting>
  <conditionalFormatting sqref="W2:W27">
    <cfRule type="containsText" dxfId="128" priority="28" operator="containsText" text="b">
      <formula>NOT(ISERROR(SEARCH("b",W2)))</formula>
    </cfRule>
  </conditionalFormatting>
  <conditionalFormatting sqref="W34:W59">
    <cfRule type="containsText" dxfId="127" priority="14" operator="containsText" text="b">
      <formula>NOT(ISERROR(SEARCH("b",W34)))</formula>
    </cfRule>
  </conditionalFormatting>
  <conditionalFormatting sqref="W30:Y30">
    <cfRule type="expression" dxfId="126" priority="118">
      <formula>$W$28=0</formula>
    </cfRule>
  </conditionalFormatting>
  <conditionalFormatting sqref="W31:Y31">
    <cfRule type="expression" dxfId="125" priority="97">
      <formula>$W$60=0</formula>
    </cfRule>
  </conditionalFormatting>
  <conditionalFormatting sqref="Z2:Z27">
    <cfRule type="containsText" dxfId="124" priority="27" operator="containsText" text="b">
      <formula>NOT(ISERROR(SEARCH("b",Z2)))</formula>
    </cfRule>
  </conditionalFormatting>
  <conditionalFormatting sqref="Z34:Z59">
    <cfRule type="containsText" dxfId="123" priority="13" operator="containsText" text="b">
      <formula>NOT(ISERROR(SEARCH("b",Z34)))</formula>
    </cfRule>
  </conditionalFormatting>
  <conditionalFormatting sqref="Z30:AB30">
    <cfRule type="expression" dxfId="122" priority="128">
      <formula>$Z$28=0</formula>
    </cfRule>
  </conditionalFormatting>
  <conditionalFormatting sqref="Z31:AB31">
    <cfRule type="expression" dxfId="121" priority="129">
      <formula>$Z$60=0</formula>
    </cfRule>
  </conditionalFormatting>
  <conditionalFormatting sqref="AC2:AC27">
    <cfRule type="containsText" dxfId="120" priority="26" operator="containsText" text="b">
      <formula>NOT(ISERROR(SEARCH("b",AC2)))</formula>
    </cfRule>
  </conditionalFormatting>
  <conditionalFormatting sqref="AC34:AC59">
    <cfRule type="containsText" dxfId="119" priority="12" operator="containsText" text="b">
      <formula>NOT(ISERROR(SEARCH("b",AC34)))</formula>
    </cfRule>
  </conditionalFormatting>
  <conditionalFormatting sqref="AC30:AE30">
    <cfRule type="expression" dxfId="118" priority="117">
      <formula>$AC$28=0</formula>
    </cfRule>
  </conditionalFormatting>
  <conditionalFormatting sqref="AC31:AE31">
    <cfRule type="expression" dxfId="117" priority="96">
      <formula>$AC$60=0</formula>
    </cfRule>
  </conditionalFormatting>
  <conditionalFormatting sqref="AF2:AF27">
    <cfRule type="containsText" dxfId="116" priority="25" operator="containsText" text="b">
      <formula>NOT(ISERROR(SEARCH("b",AF2)))</formula>
    </cfRule>
  </conditionalFormatting>
  <conditionalFormatting sqref="AF34:AF59">
    <cfRule type="containsText" dxfId="115" priority="11" operator="containsText" text="b">
      <formula>NOT(ISERROR(SEARCH("b",AF34)))</formula>
    </cfRule>
  </conditionalFormatting>
  <conditionalFormatting sqref="AF30:AH30">
    <cfRule type="expression" dxfId="114" priority="116">
      <formula>$AF$28=0</formula>
    </cfRule>
  </conditionalFormatting>
  <conditionalFormatting sqref="AF31:AH31">
    <cfRule type="cellIs" dxfId="113" priority="95" operator="greaterThan">
      <formula>0</formula>
    </cfRule>
    <cfRule type="expression" dxfId="112" priority="94">
      <formula>$AF$60=0</formula>
    </cfRule>
  </conditionalFormatting>
  <conditionalFormatting sqref="AF30:AW30">
    <cfRule type="cellIs" dxfId="111" priority="104" operator="greaterThan">
      <formula>0</formula>
    </cfRule>
  </conditionalFormatting>
  <conditionalFormatting sqref="AI2:AI27">
    <cfRule type="containsText" dxfId="110" priority="24" operator="containsText" text="b">
      <formula>NOT(ISERROR(SEARCH("b",AI2)))</formula>
    </cfRule>
  </conditionalFormatting>
  <conditionalFormatting sqref="AI34:AI59">
    <cfRule type="containsText" dxfId="109" priority="10" operator="containsText" text="b">
      <formula>NOT(ISERROR(SEARCH("b",AI34)))</formula>
    </cfRule>
  </conditionalFormatting>
  <conditionalFormatting sqref="AI30:AK30">
    <cfRule type="expression" dxfId="108" priority="115">
      <formula>$AI$28=0</formula>
    </cfRule>
  </conditionalFormatting>
  <conditionalFormatting sqref="AI31:AK31">
    <cfRule type="expression" dxfId="107" priority="92">
      <formula>$AI$60=0</formula>
    </cfRule>
    <cfRule type="cellIs" dxfId="106" priority="93" operator="greaterThan">
      <formula>0</formula>
    </cfRule>
  </conditionalFormatting>
  <conditionalFormatting sqref="AL2:AL27">
    <cfRule type="containsText" dxfId="105" priority="23" operator="containsText" text="b">
      <formula>NOT(ISERROR(SEARCH("b",AL2)))</formula>
    </cfRule>
  </conditionalFormatting>
  <conditionalFormatting sqref="AL34:AL59">
    <cfRule type="containsText" dxfId="104" priority="9" operator="containsText" text="b">
      <formula>NOT(ISERROR(SEARCH("b",AL34)))</formula>
    </cfRule>
  </conditionalFormatting>
  <conditionalFormatting sqref="AL30:AN30">
    <cfRule type="expression" dxfId="103" priority="114">
      <formula>$AL$28=0</formula>
    </cfRule>
  </conditionalFormatting>
  <conditionalFormatting sqref="AL31:AN31">
    <cfRule type="cellIs" dxfId="102" priority="91" operator="greaterThan">
      <formula>0</formula>
    </cfRule>
    <cfRule type="expression" dxfId="101" priority="90">
      <formula>$AL$60=0</formula>
    </cfRule>
  </conditionalFormatting>
  <conditionalFormatting sqref="AO2:AO27">
    <cfRule type="containsText" dxfId="100" priority="22" operator="containsText" text="b">
      <formula>NOT(ISERROR(SEARCH("b",AO2)))</formula>
    </cfRule>
  </conditionalFormatting>
  <conditionalFormatting sqref="AO34:AO59">
    <cfRule type="containsText" dxfId="99" priority="8" operator="containsText" text="b">
      <formula>NOT(ISERROR(SEARCH("b",AO34)))</formula>
    </cfRule>
  </conditionalFormatting>
  <conditionalFormatting sqref="AO30:AQ30">
    <cfRule type="expression" dxfId="98" priority="113">
      <formula>$AO$28=0</formula>
    </cfRule>
  </conditionalFormatting>
  <conditionalFormatting sqref="AO31:AQ31">
    <cfRule type="expression" dxfId="97" priority="89">
      <formula>$AO$60=0</formula>
    </cfRule>
  </conditionalFormatting>
  <conditionalFormatting sqref="AO31:AT31">
    <cfRule type="cellIs" dxfId="96" priority="87" operator="greaterThan">
      <formula>0</formula>
    </cfRule>
  </conditionalFormatting>
  <conditionalFormatting sqref="AR2:AR27">
    <cfRule type="containsText" dxfId="95" priority="21" operator="containsText" text="b">
      <formula>NOT(ISERROR(SEARCH("b",AR2)))</formula>
    </cfRule>
  </conditionalFormatting>
  <conditionalFormatting sqref="AR34:AR59">
    <cfRule type="containsText" dxfId="94" priority="7" operator="containsText" text="b">
      <formula>NOT(ISERROR(SEARCH("b",AR34)))</formula>
    </cfRule>
  </conditionalFormatting>
  <conditionalFormatting sqref="AR30:AT30">
    <cfRule type="expression" dxfId="93" priority="112">
      <formula>$AR$28=0</formula>
    </cfRule>
  </conditionalFormatting>
  <conditionalFormatting sqref="AR31:AT31">
    <cfRule type="expression" dxfId="92" priority="86">
      <formula>$AR$60=0</formula>
    </cfRule>
  </conditionalFormatting>
  <conditionalFormatting sqref="AU2:AU27">
    <cfRule type="containsText" dxfId="91" priority="20" operator="containsText" text="b">
      <formula>NOT(ISERROR(SEARCH("b",AU2)))</formula>
    </cfRule>
  </conditionalFormatting>
  <conditionalFormatting sqref="AU34:AU59">
    <cfRule type="containsText" dxfId="90" priority="6" operator="containsText" text="b">
      <formula>NOT(ISERROR(SEARCH("b",AU34)))</formula>
    </cfRule>
  </conditionalFormatting>
  <conditionalFormatting sqref="AU30:AW30">
    <cfRule type="expression" dxfId="89" priority="111">
      <formula>$AU$28=0</formula>
    </cfRule>
  </conditionalFormatting>
  <conditionalFormatting sqref="AU31:AW31">
    <cfRule type="cellIs" dxfId="88" priority="85" operator="greaterThan">
      <formula>0</formula>
    </cfRule>
    <cfRule type="expression" dxfId="87" priority="84">
      <formula>$AU$60=0</formula>
    </cfRule>
  </conditionalFormatting>
  <conditionalFormatting sqref="AX30:AX31">
    <cfRule type="cellIs" dxfId="86" priority="1250" stopIfTrue="1" operator="greaterThan">
      <formula>0</formula>
    </cfRule>
  </conditionalFormatting>
  <conditionalFormatting sqref="AY28:BO28 BJ29:BO29">
    <cfRule type="cellIs" dxfId="85" priority="51" stopIfTrue="1" operator="equal">
      <formula>0</formula>
    </cfRule>
  </conditionalFormatting>
  <conditionalFormatting sqref="AY1:BQ27">
    <cfRule type="cellIs" dxfId="84" priority="3" stopIfTrue="1" operator="equal">
      <formula>0</formula>
    </cfRule>
  </conditionalFormatting>
  <conditionalFormatting sqref="AZ64:BQ64">
    <cfRule type="cellIs" dxfId="83" priority="1186" stopIfTrue="1" operator="equal">
      <formula>0</formula>
    </cfRule>
  </conditionalFormatting>
  <conditionalFormatting sqref="BF30:BF31">
    <cfRule type="cellIs" dxfId="82" priority="948" stopIfTrue="1" operator="equal">
      <formula>0</formula>
    </cfRule>
  </conditionalFormatting>
  <conditionalFormatting sqref="BJ30 BL30 AZ32:BM63 BO32:BQ63 AY32:AY65537 BA65:BH65537 BI65:BM1048576 BO65:BQ1048576 AZ76:AZ164 AZ166:AZ65537">
    <cfRule type="cellIs" dxfId="81" priority="1251" stopIfTrue="1" operator="equal">
      <formula>0</formula>
    </cfRule>
  </conditionalFormatting>
  <conditionalFormatting sqref="BN32:BN59">
    <cfRule type="cellIs" dxfId="80" priority="1" stopIfTrue="1" operator="equal">
      <formula>0</formula>
    </cfRule>
  </conditionalFormatting>
  <conditionalFormatting sqref="BN61:BN63 BN65:BN65537">
    <cfRule type="cellIs" dxfId="79" priority="1187" stopIfTrue="1" operator="equal">
      <formula>0</formula>
    </cfRule>
  </conditionalFormatting>
  <conditionalFormatting sqref="BN30:BO31">
    <cfRule type="cellIs" dxfId="78" priority="50" stopIfTrue="1" operator="equal">
      <formula>0</formula>
    </cfRule>
  </conditionalFormatting>
  <conditionalFormatting sqref="BP28:BQ31 BH31:BI31">
    <cfRule type="cellIs" dxfId="77" priority="52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D65"/>
  <sheetViews>
    <sheetView zoomScaleNormal="100" workbookViewId="0"/>
  </sheetViews>
  <sheetFormatPr defaultColWidth="5.42578125" defaultRowHeight="10.5" customHeight="1"/>
  <cols>
    <col min="1" max="1" width="2.140625" style="4" customWidth="1"/>
    <col min="2" max="2" width="13.7109375" style="14" customWidth="1"/>
    <col min="3" max="3" width="3.7109375" style="14" customWidth="1"/>
    <col min="4" max="34" width="2.7109375" style="14" customWidth="1"/>
    <col min="35" max="49" width="2.7109375" style="14" hidden="1" customWidth="1"/>
    <col min="50" max="50" width="2.7109375" style="36" customWidth="1"/>
    <col min="51" max="58" width="2.7109375" style="4" customWidth="1"/>
    <col min="59" max="59" width="2.7109375" style="28" customWidth="1"/>
    <col min="60" max="66" width="2.7109375" style="4" customWidth="1"/>
    <col min="67" max="69" width="2.7109375" style="14" customWidth="1"/>
    <col min="70" max="70" width="1.7109375" style="13" customWidth="1"/>
    <col min="71" max="71" width="11.7109375" style="15" customWidth="1"/>
    <col min="72" max="72" width="8" style="15" customWidth="1"/>
    <col min="73" max="73" width="2.7109375" style="15" customWidth="1"/>
    <col min="74" max="74" width="1" style="15" customWidth="1"/>
    <col min="75" max="81" width="2.85546875" style="14" customWidth="1"/>
    <col min="82" max="82" width="4.7109375" style="14" customWidth="1"/>
    <col min="83" max="83" width="4.7109375" style="13" customWidth="1"/>
    <col min="84" max="86" width="2.85546875" style="13" customWidth="1"/>
    <col min="87" max="89" width="2.85546875" style="14" customWidth="1"/>
    <col min="90" max="90" width="2.85546875" style="16" customWidth="1"/>
    <col min="91" max="91" width="2.85546875" style="14" customWidth="1"/>
    <col min="92" max="92" width="2.7109375" style="4" customWidth="1"/>
    <col min="93" max="93" width="2.7109375" style="14" customWidth="1"/>
    <col min="94" max="94" width="3.7109375" style="14" customWidth="1"/>
    <col min="95" max="98" width="3.7109375" style="4" customWidth="1"/>
    <col min="99" max="99" width="6" style="172" customWidth="1"/>
    <col min="100" max="128" width="5.42578125" style="14" customWidth="1"/>
    <col min="129" max="165" width="5.42578125" style="4" customWidth="1"/>
    <col min="166" max="16384" width="5.42578125" style="4"/>
  </cols>
  <sheetData>
    <row r="1" spans="2:134" s="28" customFormat="1" ht="10.5" customHeight="1">
      <c r="B1" s="48" t="str">
        <f>B30</f>
        <v>Visitor</v>
      </c>
      <c r="C1" s="67" t="s">
        <v>38</v>
      </c>
      <c r="D1" s="67" t="s">
        <v>49</v>
      </c>
      <c r="E1" s="234">
        <v>1</v>
      </c>
      <c r="F1" s="234"/>
      <c r="G1" s="234"/>
      <c r="H1" s="234">
        <v>2</v>
      </c>
      <c r="I1" s="234"/>
      <c r="J1" s="234"/>
      <c r="K1" s="234">
        <v>3</v>
      </c>
      <c r="L1" s="234"/>
      <c r="M1" s="234"/>
      <c r="N1" s="234">
        <v>4</v>
      </c>
      <c r="O1" s="234"/>
      <c r="P1" s="234"/>
      <c r="Q1" s="234">
        <v>5</v>
      </c>
      <c r="R1" s="234"/>
      <c r="S1" s="234"/>
      <c r="T1" s="234">
        <v>6</v>
      </c>
      <c r="U1" s="234"/>
      <c r="V1" s="234"/>
      <c r="W1" s="234">
        <v>7</v>
      </c>
      <c r="X1" s="234"/>
      <c r="Y1" s="234"/>
      <c r="Z1" s="234">
        <v>8</v>
      </c>
      <c r="AA1" s="234"/>
      <c r="AB1" s="234"/>
      <c r="AC1" s="234">
        <v>9</v>
      </c>
      <c r="AD1" s="234"/>
      <c r="AE1" s="234"/>
      <c r="AF1" s="234">
        <v>10</v>
      </c>
      <c r="AG1" s="234"/>
      <c r="AH1" s="234"/>
      <c r="AI1" s="234">
        <v>11</v>
      </c>
      <c r="AJ1" s="234"/>
      <c r="AK1" s="234"/>
      <c r="AL1" s="234">
        <v>12</v>
      </c>
      <c r="AM1" s="234"/>
      <c r="AN1" s="234"/>
      <c r="AO1" s="234">
        <v>13</v>
      </c>
      <c r="AP1" s="234"/>
      <c r="AQ1" s="234"/>
      <c r="AR1" s="234">
        <v>14</v>
      </c>
      <c r="AS1" s="234"/>
      <c r="AT1" s="234"/>
      <c r="AU1" s="234">
        <v>15</v>
      </c>
      <c r="AV1" s="234"/>
      <c r="AW1" s="234"/>
      <c r="AX1" s="30"/>
      <c r="AY1" s="22" t="s">
        <v>0</v>
      </c>
      <c r="AZ1" s="23" t="s">
        <v>1</v>
      </c>
      <c r="BA1" s="22" t="s">
        <v>2</v>
      </c>
      <c r="BB1" s="22" t="s">
        <v>3</v>
      </c>
      <c r="BC1" s="22" t="s">
        <v>32</v>
      </c>
      <c r="BD1" s="22" t="s">
        <v>5</v>
      </c>
      <c r="BE1" s="22" t="s">
        <v>6</v>
      </c>
      <c r="BF1" s="22" t="s">
        <v>7</v>
      </c>
      <c r="BG1" s="31" t="s">
        <v>8</v>
      </c>
      <c r="BH1" s="22" t="s">
        <v>9</v>
      </c>
      <c r="BI1" s="22" t="s">
        <v>10</v>
      </c>
      <c r="BJ1" s="22" t="s">
        <v>11</v>
      </c>
      <c r="BK1" s="22" t="s">
        <v>33</v>
      </c>
      <c r="BL1" s="22" t="s">
        <v>12</v>
      </c>
      <c r="BM1" s="22" t="s">
        <v>37</v>
      </c>
      <c r="BN1" s="22" t="s">
        <v>14</v>
      </c>
      <c r="BO1" s="22" t="s">
        <v>15</v>
      </c>
      <c r="BP1" s="23" t="s">
        <v>16</v>
      </c>
      <c r="BQ1" s="22" t="s">
        <v>18</v>
      </c>
      <c r="BR1" s="96"/>
      <c r="BS1" s="25" t="str">
        <f>B30</f>
        <v>Visitor</v>
      </c>
      <c r="BT1" s="25" t="s">
        <v>50</v>
      </c>
      <c r="BU1" s="25" t="s">
        <v>51</v>
      </c>
      <c r="BV1" s="25"/>
      <c r="BW1" s="22" t="s">
        <v>25</v>
      </c>
      <c r="BX1" s="22" t="s">
        <v>26</v>
      </c>
      <c r="BY1" s="22" t="s">
        <v>0</v>
      </c>
      <c r="BZ1" s="22" t="s">
        <v>22</v>
      </c>
      <c r="CA1" s="22" t="s">
        <v>23</v>
      </c>
      <c r="CB1" s="22" t="s">
        <v>35</v>
      </c>
      <c r="CC1" s="22" t="s">
        <v>36</v>
      </c>
      <c r="CD1" s="22" t="s">
        <v>69</v>
      </c>
      <c r="CE1" s="22" t="s">
        <v>70</v>
      </c>
      <c r="CF1" s="22" t="s">
        <v>3</v>
      </c>
      <c r="CG1" s="22" t="s">
        <v>2</v>
      </c>
      <c r="CH1" s="22" t="s">
        <v>24</v>
      </c>
      <c r="CI1" s="22" t="s">
        <v>7</v>
      </c>
      <c r="CJ1" s="22" t="s">
        <v>8</v>
      </c>
      <c r="CK1" s="22" t="s">
        <v>9</v>
      </c>
      <c r="CL1" s="22" t="s">
        <v>33</v>
      </c>
      <c r="CM1" s="22" t="s">
        <v>31</v>
      </c>
      <c r="CN1" s="22" t="s">
        <v>56</v>
      </c>
      <c r="CO1" s="23" t="s">
        <v>15</v>
      </c>
      <c r="CP1" s="18"/>
      <c r="CU1" s="173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32"/>
    </row>
    <row r="2" spans="2:134" ht="10.5" customHeight="1">
      <c r="B2" s="33"/>
      <c r="C2" s="51"/>
      <c r="D2" s="35"/>
      <c r="E2" s="40"/>
      <c r="F2" s="34"/>
      <c r="G2" s="35"/>
      <c r="H2" s="40"/>
      <c r="I2" s="34"/>
      <c r="J2" s="35"/>
      <c r="K2" s="40"/>
      <c r="L2" s="34"/>
      <c r="M2" s="35"/>
      <c r="N2" s="40"/>
      <c r="O2" s="34"/>
      <c r="P2" s="35"/>
      <c r="Q2" s="40"/>
      <c r="R2" s="34"/>
      <c r="S2" s="35"/>
      <c r="T2" s="40"/>
      <c r="U2" s="34"/>
      <c r="V2" s="35"/>
      <c r="W2" s="40"/>
      <c r="X2" s="34"/>
      <c r="Y2" s="35"/>
      <c r="Z2" s="40"/>
      <c r="AA2" s="34"/>
      <c r="AB2" s="35"/>
      <c r="AC2" s="40"/>
      <c r="AD2" s="34"/>
      <c r="AE2" s="35"/>
      <c r="AF2" s="40"/>
      <c r="AG2" s="34"/>
      <c r="AH2" s="35"/>
      <c r="AI2" s="119"/>
      <c r="AJ2" s="34"/>
      <c r="AK2" s="35"/>
      <c r="AL2" s="119"/>
      <c r="AM2" s="34"/>
      <c r="AN2" s="35"/>
      <c r="AO2" s="119"/>
      <c r="AP2" s="34"/>
      <c r="AQ2" s="35"/>
      <c r="AR2" s="119"/>
      <c r="AS2" s="34"/>
      <c r="AT2" s="35"/>
      <c r="AU2" s="119"/>
      <c r="AV2" s="34"/>
      <c r="AW2" s="35"/>
      <c r="AX2" s="36" t="str">
        <f t="shared" ref="AX2:AX19" si="0">IF(B2="","",B2)</f>
        <v/>
      </c>
      <c r="AY2" s="14" t="str">
        <f t="shared" ref="AY2:AY19" si="1">IF(ISTEXT(B2),1,"")</f>
        <v/>
      </c>
      <c r="AZ2" s="37">
        <f>COUNTIF(E2:AW2,"*")-COUNTIF(E2:AW2,"bb")-COUNTIF(E2:AW2,"ibb")-COUNTIF(E2:AW2,"hbp")-COUNTIF(E2:AW2,"cs")-COUNTIF(E2:AW2,"po")-COUNTIF(E2:AW2,"sf*")-COUNTIF(E2:AW2,"sac*")-COUNTIF(E2:AW2,"ob")-COUNTIF(E2:AW2,"sb")</f>
        <v>0</v>
      </c>
      <c r="BA2" s="14">
        <f>COUNT(F2,I2,L2,O2,R2,U2,X2,AA2,AD2,AG2,AJ2,AM2,AP2,AS2, AV2)</f>
        <v>0</v>
      </c>
      <c r="BB2" s="38">
        <f>COUNTIF(E2:AW2,"1B")+COUNTIF(E2:AW2,"2B")+COUNTIF(E2:AW2,"3B")+COUNTIF(E2:AW2,"hr")+COUNTIF(E2:AW2,"1bsb")+COUNTIF(E2:AW2,"2bsb")</f>
        <v>0</v>
      </c>
      <c r="BC2" s="14">
        <f>SUM(G2,J2,M2,P2,S2,V2,Y2,AB2,AE2,AH2,AK2,AN2, AQ2, AT2, AW2)</f>
        <v>0</v>
      </c>
      <c r="BD2" s="14">
        <f>COUNTIF(E2:AW2,"2B")+COUNTIF(E2:AW2,"2Bsb")</f>
        <v>0</v>
      </c>
      <c r="BE2" s="14">
        <f t="shared" ref="BE2:BE19" si="2">COUNTIF(E2:AW2,"3B")</f>
        <v>0</v>
      </c>
      <c r="BF2" s="14">
        <f t="shared" ref="BF2:BF19" si="3">COUNTIF(E2:AW2,"hr")</f>
        <v>0</v>
      </c>
      <c r="BG2" s="39">
        <f>COUNTIF(E2:AW2,"*bb*")</f>
        <v>0</v>
      </c>
      <c r="BH2" s="14">
        <f t="shared" ref="BH2:BH19" si="4">COUNTIF(E2:AW2,"k")</f>
        <v>0</v>
      </c>
      <c r="BI2" s="14">
        <f>COUNTIF(E2:AW2,"*sb*")</f>
        <v>0</v>
      </c>
      <c r="BJ2" s="14">
        <f t="shared" ref="BJ2:BJ18" si="5">COUNTIF(E2:AW2,"CS")</f>
        <v>0</v>
      </c>
      <c r="BK2" s="14">
        <f>COUNTIF(E2:AW2,"hbp")</f>
        <v>0</v>
      </c>
      <c r="BL2" s="14">
        <f>COUNTIF(E2:AW2,"*sf*")</f>
        <v>0</v>
      </c>
      <c r="BM2" s="14">
        <f>COUNTIF(E2:AW2,"sac*")</f>
        <v>0</v>
      </c>
      <c r="BN2" s="13">
        <f t="shared" ref="BN2:BN19" si="6">COUNTIF(E2:AW2,"*dp*")-COUNTIF(E2:AW2,"xdp*")</f>
        <v>0</v>
      </c>
      <c r="BP2" s="38">
        <f t="shared" ref="BP2:BP19" si="7">AZ2+BL2+BK2+BG2+BM2</f>
        <v>0</v>
      </c>
      <c r="BQ2" s="38">
        <f t="shared" ref="BQ2:BQ20" si="8">BF2*4+BE2*3+BD2*2+(BB2-SUM(BD2:BF2))</f>
        <v>0</v>
      </c>
      <c r="BR2" s="96"/>
      <c r="BV2" s="24"/>
      <c r="BY2" s="14" t="str">
        <f>IF(ISTEXT(BS2),1,"")</f>
        <v/>
      </c>
      <c r="BZ2" s="14" t="str">
        <f>IF(ISTEXT(BS2),1,"")</f>
        <v/>
      </c>
      <c r="CD2" s="17"/>
      <c r="CE2" s="17"/>
      <c r="CI2" s="13"/>
      <c r="CL2" s="14"/>
      <c r="CN2" s="16"/>
      <c r="CP2" s="26"/>
      <c r="CQ2" s="15"/>
      <c r="CR2" s="14"/>
      <c r="CS2" s="114"/>
      <c r="CU2" s="173" t="str">
        <f t="shared" ref="CU2:CU19" si="9">IF(BF2&gt;1,CONCATENATE(B2,BF2),IF(BF2&gt;0,B2,""))</f>
        <v/>
      </c>
      <c r="DY2" s="14"/>
      <c r="DZ2" s="14"/>
      <c r="EA2" s="26"/>
      <c r="EB2" s="40"/>
      <c r="EC2" s="40"/>
      <c r="ED2" s="40"/>
    </row>
    <row r="3" spans="2:134" ht="10.5" customHeight="1">
      <c r="B3" s="41"/>
      <c r="C3" s="42"/>
      <c r="D3" s="42"/>
      <c r="E3" s="197"/>
      <c r="F3" s="42"/>
      <c r="G3" s="43"/>
      <c r="H3" s="197"/>
      <c r="I3" s="42"/>
      <c r="J3" s="43"/>
      <c r="K3" s="197"/>
      <c r="L3" s="42"/>
      <c r="M3" s="43"/>
      <c r="N3" s="197"/>
      <c r="O3" s="42"/>
      <c r="P3" s="43"/>
      <c r="Q3" s="197"/>
      <c r="R3" s="42"/>
      <c r="S3" s="43"/>
      <c r="T3" s="197"/>
      <c r="U3" s="42"/>
      <c r="V3" s="43"/>
      <c r="W3" s="197"/>
      <c r="X3" s="42"/>
      <c r="Y3" s="43"/>
      <c r="Z3" s="197"/>
      <c r="AA3" s="42"/>
      <c r="AB3" s="43"/>
      <c r="AC3" s="197"/>
      <c r="AD3" s="42"/>
      <c r="AE3" s="43"/>
      <c r="AF3" s="197"/>
      <c r="AG3" s="42"/>
      <c r="AH3" s="43"/>
      <c r="AI3" s="120"/>
      <c r="AJ3" s="42"/>
      <c r="AK3" s="43"/>
      <c r="AL3" s="120"/>
      <c r="AM3" s="42"/>
      <c r="AN3" s="43"/>
      <c r="AO3" s="120"/>
      <c r="AP3" s="42"/>
      <c r="AQ3" s="43"/>
      <c r="AR3" s="120"/>
      <c r="AS3" s="42"/>
      <c r="AT3" s="43"/>
      <c r="AU3" s="120"/>
      <c r="AV3" s="42"/>
      <c r="AW3" s="43"/>
      <c r="AX3" s="36" t="str">
        <f t="shared" si="0"/>
        <v/>
      </c>
      <c r="AY3" s="14" t="str">
        <f t="shared" si="1"/>
        <v/>
      </c>
      <c r="AZ3" s="37">
        <f t="shared" ref="AZ3:AZ19" si="10">COUNTIF(E3:AW3,"*")-COUNTIF(E3:AW3,"bb")-COUNTIF(E3:AW3,"ibb")-COUNTIF(E3:AW3,"hbp")-COUNTIF(E3:AW3,"cs")-COUNTIF(E3:AW3,"po")-COUNTIF(E3:AW3,"sf*")-COUNTIF(E3:AW3,"sac*")-COUNTIF(E3:AW3,"ob")-COUNTIF(E3:AW3,"sb")</f>
        <v>0</v>
      </c>
      <c r="BA3" s="14">
        <f t="shared" ref="BA3:BA19" si="11">COUNT(F3,I3,L3,O3,R3,U3,X3,AA3,AD3,AG3,AJ3,AM3,AP3,AS3, AV3)</f>
        <v>0</v>
      </c>
      <c r="BB3" s="14">
        <f t="shared" ref="BB3:BB19" si="12">COUNTIF(E3:AW3,"1B")+COUNTIF(E3:AW3,"2B")+COUNTIF(E3:AW3,"3B")+COUNTIF(E3:AW3,"hr")+COUNTIF(E3:AW3,"1bsb")+COUNTIF(E3:AW3,"2bsb")</f>
        <v>0</v>
      </c>
      <c r="BC3" s="14">
        <f>SUM(G3,J3,M3,P3,S3,V3,Y3,AB3,AE3,AH3,AK3,AN3, AQ3, AT3, AW3)</f>
        <v>0</v>
      </c>
      <c r="BD3" s="14">
        <f t="shared" ref="BD3:BD19" si="13">COUNTIF(E3:AW3,"2B")+COUNTIF(E3:AW3,"2Bsb")</f>
        <v>0</v>
      </c>
      <c r="BE3" s="14">
        <f t="shared" si="2"/>
        <v>0</v>
      </c>
      <c r="BF3" s="14">
        <f t="shared" si="3"/>
        <v>0</v>
      </c>
      <c r="BG3" s="39">
        <f t="shared" ref="BG3:BG19" si="14">COUNTIF(E3:AW3,"*bb*")</f>
        <v>0</v>
      </c>
      <c r="BH3" s="14">
        <f t="shared" si="4"/>
        <v>0</v>
      </c>
      <c r="BI3" s="14">
        <f t="shared" ref="BI3:BI19" si="15">COUNTIF(E3:AW3,"*sb*")</f>
        <v>0</v>
      </c>
      <c r="BJ3" s="14">
        <f t="shared" si="5"/>
        <v>0</v>
      </c>
      <c r="BK3" s="14">
        <f t="shared" ref="BK3:BK19" si="16">COUNTIF(E3:AW3,"hbp")</f>
        <v>0</v>
      </c>
      <c r="BL3" s="14">
        <f t="shared" ref="BL3:BL19" si="17">COUNTIF(E3:AW3,"*sf*")</f>
        <v>0</v>
      </c>
      <c r="BM3" s="14">
        <f t="shared" ref="BM3:BM19" si="18">COUNTIF(E3:AW3,"sac*")</f>
        <v>0</v>
      </c>
      <c r="BN3" s="13">
        <f t="shared" si="6"/>
        <v>0</v>
      </c>
      <c r="BP3" s="38">
        <f t="shared" si="7"/>
        <v>0</v>
      </c>
      <c r="BQ3" s="38">
        <f t="shared" si="8"/>
        <v>0</v>
      </c>
      <c r="BR3" s="96"/>
      <c r="BV3" s="24"/>
      <c r="BY3" s="14" t="str">
        <f>IF(ISTEXT(BS3),1,"")</f>
        <v/>
      </c>
      <c r="CD3" s="17"/>
      <c r="CE3" s="17"/>
      <c r="CI3" s="13"/>
      <c r="CL3" s="14"/>
      <c r="CN3" s="16"/>
      <c r="CP3" s="26"/>
      <c r="CQ3" s="15"/>
      <c r="CR3" s="14"/>
      <c r="CS3" s="114"/>
      <c r="CU3" s="173" t="str">
        <f t="shared" si="9"/>
        <v/>
      </c>
      <c r="DY3" s="14"/>
      <c r="DZ3" s="14"/>
      <c r="EA3" s="26"/>
      <c r="EB3" s="40"/>
      <c r="EC3" s="40"/>
      <c r="ED3" s="40"/>
    </row>
    <row r="4" spans="2:134" ht="10.5" customHeight="1">
      <c r="B4" s="33"/>
      <c r="C4" s="51"/>
      <c r="D4" s="35"/>
      <c r="E4" s="40"/>
      <c r="F4" s="34"/>
      <c r="G4" s="35"/>
      <c r="H4" s="40"/>
      <c r="I4" s="34"/>
      <c r="J4" s="35"/>
      <c r="K4" s="40"/>
      <c r="L4" s="34"/>
      <c r="M4" s="35"/>
      <c r="N4" s="40"/>
      <c r="O4" s="34"/>
      <c r="P4" s="35"/>
      <c r="Q4" s="40"/>
      <c r="R4" s="34"/>
      <c r="S4" s="35"/>
      <c r="T4" s="40"/>
      <c r="U4" s="34"/>
      <c r="V4" s="35"/>
      <c r="W4" s="40"/>
      <c r="X4" s="34"/>
      <c r="Y4" s="35"/>
      <c r="Z4" s="40"/>
      <c r="AA4" s="34"/>
      <c r="AB4" s="35"/>
      <c r="AC4" s="40"/>
      <c r="AD4" s="34"/>
      <c r="AE4" s="35"/>
      <c r="AF4" s="40"/>
      <c r="AG4" s="34"/>
      <c r="AH4" s="35"/>
      <c r="AI4" s="119"/>
      <c r="AJ4" s="34"/>
      <c r="AK4" s="35"/>
      <c r="AL4" s="119"/>
      <c r="AM4" s="34"/>
      <c r="AN4" s="35"/>
      <c r="AO4" s="119"/>
      <c r="AP4" s="34"/>
      <c r="AQ4" s="35"/>
      <c r="AR4" s="119"/>
      <c r="AS4" s="34"/>
      <c r="AT4" s="35"/>
      <c r="AU4" s="119"/>
      <c r="AV4" s="34"/>
      <c r="AW4" s="35"/>
      <c r="AX4" s="36" t="str">
        <f t="shared" si="0"/>
        <v/>
      </c>
      <c r="AY4" s="14" t="str">
        <f t="shared" si="1"/>
        <v/>
      </c>
      <c r="AZ4" s="37">
        <f t="shared" si="10"/>
        <v>0</v>
      </c>
      <c r="BA4" s="14">
        <f t="shared" si="11"/>
        <v>0</v>
      </c>
      <c r="BB4" s="14">
        <f t="shared" si="12"/>
        <v>0</v>
      </c>
      <c r="BC4" s="14">
        <f t="shared" ref="BC4:BC19" si="19">SUM(G4,J4,M4,P4,S4,V4,Y4,AB4,AE4,AH4,AK4,AN4, AQ4, AT4, AW4)</f>
        <v>0</v>
      </c>
      <c r="BD4" s="14">
        <f t="shared" si="13"/>
        <v>0</v>
      </c>
      <c r="BE4" s="14">
        <f t="shared" si="2"/>
        <v>0</v>
      </c>
      <c r="BF4" s="14">
        <f t="shared" si="3"/>
        <v>0</v>
      </c>
      <c r="BG4" s="39">
        <f t="shared" si="14"/>
        <v>0</v>
      </c>
      <c r="BH4" s="14">
        <f t="shared" si="4"/>
        <v>0</v>
      </c>
      <c r="BI4" s="14">
        <f t="shared" si="15"/>
        <v>0</v>
      </c>
      <c r="BJ4" s="14">
        <f t="shared" si="5"/>
        <v>0</v>
      </c>
      <c r="BK4" s="14">
        <f t="shared" si="16"/>
        <v>0</v>
      </c>
      <c r="BL4" s="14">
        <f t="shared" si="17"/>
        <v>0</v>
      </c>
      <c r="BM4" s="14">
        <f t="shared" si="18"/>
        <v>0</v>
      </c>
      <c r="BN4" s="13">
        <f t="shared" si="6"/>
        <v>0</v>
      </c>
      <c r="BP4" s="38">
        <f t="shared" si="7"/>
        <v>0</v>
      </c>
      <c r="BQ4" s="38">
        <f t="shared" si="8"/>
        <v>0</v>
      </c>
      <c r="BR4" s="96"/>
      <c r="BV4" s="24"/>
      <c r="BY4" s="14" t="str">
        <f t="shared" ref="BY4:BY11" si="20">IF(ISTEXT(BS4),1,"")</f>
        <v/>
      </c>
      <c r="CD4" s="17"/>
      <c r="CE4" s="17"/>
      <c r="CI4" s="13"/>
      <c r="CL4" s="14"/>
      <c r="CN4" s="16"/>
      <c r="CP4" s="26"/>
      <c r="CQ4" s="15"/>
      <c r="CR4" s="14"/>
      <c r="CS4" s="114"/>
      <c r="CU4" s="173" t="str">
        <f t="shared" si="9"/>
        <v/>
      </c>
      <c r="DY4" s="14"/>
      <c r="DZ4" s="14"/>
      <c r="EA4" s="26"/>
      <c r="EB4" s="40"/>
      <c r="EC4" s="40"/>
      <c r="ED4" s="40"/>
    </row>
    <row r="5" spans="2:134" ht="10.5" customHeight="1">
      <c r="B5" s="41"/>
      <c r="C5" s="42"/>
      <c r="D5" s="42"/>
      <c r="E5" s="197"/>
      <c r="F5" s="42"/>
      <c r="G5" s="43"/>
      <c r="H5" s="197"/>
      <c r="I5" s="42"/>
      <c r="J5" s="43"/>
      <c r="K5" s="197"/>
      <c r="L5" s="42"/>
      <c r="M5" s="43"/>
      <c r="N5" s="197"/>
      <c r="O5" s="42"/>
      <c r="P5" s="43"/>
      <c r="Q5" s="197"/>
      <c r="R5" s="42"/>
      <c r="S5" s="43"/>
      <c r="T5" s="197"/>
      <c r="U5" s="42"/>
      <c r="V5" s="43"/>
      <c r="W5" s="197"/>
      <c r="X5" s="42"/>
      <c r="Y5" s="43"/>
      <c r="Z5" s="197"/>
      <c r="AA5" s="42"/>
      <c r="AB5" s="43"/>
      <c r="AC5" s="197"/>
      <c r="AD5" s="42"/>
      <c r="AE5" s="43"/>
      <c r="AF5" s="197"/>
      <c r="AG5" s="42"/>
      <c r="AH5" s="43"/>
      <c r="AI5" s="120"/>
      <c r="AJ5" s="42"/>
      <c r="AK5" s="43"/>
      <c r="AL5" s="120"/>
      <c r="AM5" s="42"/>
      <c r="AN5" s="43"/>
      <c r="AO5" s="120"/>
      <c r="AP5" s="42"/>
      <c r="AQ5" s="43"/>
      <c r="AR5" s="120"/>
      <c r="AS5" s="42"/>
      <c r="AT5" s="43"/>
      <c r="AU5" s="120"/>
      <c r="AV5" s="42"/>
      <c r="AW5" s="43"/>
      <c r="AX5" s="36" t="str">
        <f t="shared" si="0"/>
        <v/>
      </c>
      <c r="AY5" s="14" t="str">
        <f t="shared" si="1"/>
        <v/>
      </c>
      <c r="AZ5" s="37">
        <f t="shared" si="10"/>
        <v>0</v>
      </c>
      <c r="BA5" s="14">
        <f t="shared" si="11"/>
        <v>0</v>
      </c>
      <c r="BB5" s="14">
        <f t="shared" si="12"/>
        <v>0</v>
      </c>
      <c r="BC5" s="14">
        <f t="shared" si="19"/>
        <v>0</v>
      </c>
      <c r="BD5" s="14">
        <f t="shared" si="13"/>
        <v>0</v>
      </c>
      <c r="BE5" s="14">
        <f t="shared" si="2"/>
        <v>0</v>
      </c>
      <c r="BF5" s="14">
        <f t="shared" si="3"/>
        <v>0</v>
      </c>
      <c r="BG5" s="39">
        <f t="shared" si="14"/>
        <v>0</v>
      </c>
      <c r="BH5" s="14">
        <f t="shared" si="4"/>
        <v>0</v>
      </c>
      <c r="BI5" s="14">
        <f t="shared" si="15"/>
        <v>0</v>
      </c>
      <c r="BJ5" s="14">
        <f t="shared" si="5"/>
        <v>0</v>
      </c>
      <c r="BK5" s="14">
        <f t="shared" si="16"/>
        <v>0</v>
      </c>
      <c r="BL5" s="14">
        <f t="shared" si="17"/>
        <v>0</v>
      </c>
      <c r="BM5" s="14">
        <f t="shared" si="18"/>
        <v>0</v>
      </c>
      <c r="BN5" s="13">
        <f t="shared" si="6"/>
        <v>0</v>
      </c>
      <c r="BP5" s="38">
        <f t="shared" si="7"/>
        <v>0</v>
      </c>
      <c r="BQ5" s="38">
        <f t="shared" si="8"/>
        <v>0</v>
      </c>
      <c r="BR5" s="96"/>
      <c r="BV5" s="24"/>
      <c r="BY5" s="14" t="str">
        <f t="shared" si="20"/>
        <v/>
      </c>
      <c r="CD5" s="17"/>
      <c r="CE5" s="17"/>
      <c r="CI5" s="13"/>
      <c r="CL5" s="14"/>
      <c r="CN5" s="16"/>
      <c r="CP5" s="26"/>
      <c r="CQ5" s="15"/>
      <c r="CR5" s="14"/>
      <c r="CS5" s="114"/>
      <c r="CU5" s="173" t="str">
        <f t="shared" si="9"/>
        <v/>
      </c>
      <c r="DY5" s="14"/>
      <c r="DZ5" s="14"/>
      <c r="EA5" s="26"/>
      <c r="EB5" s="40"/>
      <c r="EC5" s="40"/>
      <c r="ED5" s="40"/>
    </row>
    <row r="6" spans="2:134" ht="10.5" customHeight="1">
      <c r="B6" s="33"/>
      <c r="C6" s="51"/>
      <c r="D6" s="35"/>
      <c r="E6" s="40"/>
      <c r="F6" s="34"/>
      <c r="G6" s="35"/>
      <c r="H6" s="40"/>
      <c r="I6" s="34"/>
      <c r="J6" s="35"/>
      <c r="K6" s="40"/>
      <c r="L6" s="34"/>
      <c r="M6" s="35"/>
      <c r="N6" s="40"/>
      <c r="O6" s="34"/>
      <c r="P6" s="35"/>
      <c r="Q6" s="40"/>
      <c r="R6" s="34"/>
      <c r="S6" s="35"/>
      <c r="T6" s="40"/>
      <c r="U6" s="34"/>
      <c r="V6" s="35"/>
      <c r="W6" s="40"/>
      <c r="X6" s="34"/>
      <c r="Y6" s="35"/>
      <c r="Z6" s="40"/>
      <c r="AA6" s="34"/>
      <c r="AB6" s="35"/>
      <c r="AC6" s="40"/>
      <c r="AD6" s="34"/>
      <c r="AE6" s="35"/>
      <c r="AF6" s="40"/>
      <c r="AG6" s="34"/>
      <c r="AH6" s="35"/>
      <c r="AI6" s="119"/>
      <c r="AJ6" s="34"/>
      <c r="AK6" s="35"/>
      <c r="AL6" s="119"/>
      <c r="AM6" s="34"/>
      <c r="AN6" s="35"/>
      <c r="AO6" s="119"/>
      <c r="AP6" s="34"/>
      <c r="AQ6" s="35"/>
      <c r="AR6" s="119"/>
      <c r="AS6" s="34"/>
      <c r="AT6" s="35"/>
      <c r="AU6" s="119"/>
      <c r="AV6" s="34"/>
      <c r="AW6" s="35"/>
      <c r="AX6" s="36" t="str">
        <f t="shared" si="0"/>
        <v/>
      </c>
      <c r="AY6" s="14" t="str">
        <f t="shared" si="1"/>
        <v/>
      </c>
      <c r="AZ6" s="37">
        <f t="shared" si="10"/>
        <v>0</v>
      </c>
      <c r="BA6" s="14">
        <f t="shared" si="11"/>
        <v>0</v>
      </c>
      <c r="BB6" s="14">
        <f t="shared" si="12"/>
        <v>0</v>
      </c>
      <c r="BC6" s="14">
        <f t="shared" si="19"/>
        <v>0</v>
      </c>
      <c r="BD6" s="14">
        <f t="shared" si="13"/>
        <v>0</v>
      </c>
      <c r="BE6" s="14">
        <f t="shared" si="2"/>
        <v>0</v>
      </c>
      <c r="BF6" s="14">
        <f t="shared" si="3"/>
        <v>0</v>
      </c>
      <c r="BG6" s="39">
        <f t="shared" si="14"/>
        <v>0</v>
      </c>
      <c r="BH6" s="14">
        <f t="shared" si="4"/>
        <v>0</v>
      </c>
      <c r="BI6" s="14">
        <f t="shared" si="15"/>
        <v>0</v>
      </c>
      <c r="BJ6" s="14">
        <f t="shared" si="5"/>
        <v>0</v>
      </c>
      <c r="BK6" s="14">
        <f t="shared" si="16"/>
        <v>0</v>
      </c>
      <c r="BL6" s="14">
        <f t="shared" si="17"/>
        <v>0</v>
      </c>
      <c r="BM6" s="14">
        <f t="shared" si="18"/>
        <v>0</v>
      </c>
      <c r="BN6" s="13">
        <f t="shared" si="6"/>
        <v>0</v>
      </c>
      <c r="BP6" s="38">
        <f t="shared" si="7"/>
        <v>0</v>
      </c>
      <c r="BQ6" s="38">
        <f t="shared" si="8"/>
        <v>0</v>
      </c>
      <c r="BR6" s="96"/>
      <c r="BV6" s="24"/>
      <c r="BY6" s="14" t="str">
        <f t="shared" si="20"/>
        <v/>
      </c>
      <c r="CD6" s="17"/>
      <c r="CE6" s="17"/>
      <c r="CI6" s="13"/>
      <c r="CL6" s="14"/>
      <c r="CN6" s="16"/>
      <c r="CP6" s="26"/>
      <c r="CQ6" s="15"/>
      <c r="CR6" s="14"/>
      <c r="CS6" s="114"/>
      <c r="CU6" s="173" t="str">
        <f t="shared" si="9"/>
        <v/>
      </c>
      <c r="DY6" s="14"/>
      <c r="DZ6" s="14"/>
      <c r="EA6" s="26"/>
      <c r="EB6" s="40"/>
      <c r="EC6" s="40"/>
      <c r="ED6" s="40"/>
    </row>
    <row r="7" spans="2:134" ht="10.5" customHeight="1">
      <c r="B7" s="41"/>
      <c r="C7" s="42"/>
      <c r="D7" s="42"/>
      <c r="E7" s="197"/>
      <c r="F7" s="42"/>
      <c r="G7" s="43"/>
      <c r="H7" s="197"/>
      <c r="I7" s="42"/>
      <c r="J7" s="43"/>
      <c r="K7" s="197"/>
      <c r="L7" s="42"/>
      <c r="M7" s="43"/>
      <c r="N7" s="197"/>
      <c r="O7" s="42"/>
      <c r="P7" s="43"/>
      <c r="Q7" s="197"/>
      <c r="R7" s="42"/>
      <c r="S7" s="43"/>
      <c r="T7" s="197"/>
      <c r="U7" s="42"/>
      <c r="V7" s="43"/>
      <c r="W7" s="197"/>
      <c r="X7" s="42"/>
      <c r="Y7" s="43"/>
      <c r="Z7" s="197"/>
      <c r="AA7" s="42"/>
      <c r="AB7" s="43"/>
      <c r="AC7" s="197"/>
      <c r="AD7" s="42"/>
      <c r="AE7" s="43"/>
      <c r="AF7" s="197"/>
      <c r="AG7" s="42"/>
      <c r="AH7" s="43"/>
      <c r="AI7" s="120"/>
      <c r="AJ7" s="42"/>
      <c r="AK7" s="43"/>
      <c r="AL7" s="120"/>
      <c r="AM7" s="42"/>
      <c r="AN7" s="43"/>
      <c r="AO7" s="120"/>
      <c r="AP7" s="42"/>
      <c r="AQ7" s="43"/>
      <c r="AR7" s="120"/>
      <c r="AS7" s="42"/>
      <c r="AT7" s="43"/>
      <c r="AU7" s="120"/>
      <c r="AV7" s="42"/>
      <c r="AW7" s="43"/>
      <c r="AX7" s="36" t="str">
        <f t="shared" si="0"/>
        <v/>
      </c>
      <c r="AY7" s="14" t="str">
        <f t="shared" si="1"/>
        <v/>
      </c>
      <c r="AZ7" s="37">
        <f t="shared" si="10"/>
        <v>0</v>
      </c>
      <c r="BA7" s="14">
        <f t="shared" si="11"/>
        <v>0</v>
      </c>
      <c r="BB7" s="14">
        <f t="shared" si="12"/>
        <v>0</v>
      </c>
      <c r="BC7" s="14">
        <f t="shared" si="19"/>
        <v>0</v>
      </c>
      <c r="BD7" s="14">
        <f t="shared" si="13"/>
        <v>0</v>
      </c>
      <c r="BE7" s="14">
        <f t="shared" si="2"/>
        <v>0</v>
      </c>
      <c r="BF7" s="14">
        <f t="shared" si="3"/>
        <v>0</v>
      </c>
      <c r="BG7" s="39">
        <f t="shared" si="14"/>
        <v>0</v>
      </c>
      <c r="BH7" s="14">
        <f t="shared" si="4"/>
        <v>0</v>
      </c>
      <c r="BI7" s="14">
        <f t="shared" si="15"/>
        <v>0</v>
      </c>
      <c r="BJ7" s="14">
        <f t="shared" si="5"/>
        <v>0</v>
      </c>
      <c r="BK7" s="14">
        <f t="shared" si="16"/>
        <v>0</v>
      </c>
      <c r="BL7" s="14">
        <f t="shared" si="17"/>
        <v>0</v>
      </c>
      <c r="BM7" s="14">
        <f t="shared" si="18"/>
        <v>0</v>
      </c>
      <c r="BN7" s="13">
        <f t="shared" si="6"/>
        <v>0</v>
      </c>
      <c r="BP7" s="38">
        <f t="shared" si="7"/>
        <v>0</v>
      </c>
      <c r="BQ7" s="38">
        <f t="shared" si="8"/>
        <v>0</v>
      </c>
      <c r="BR7" s="96"/>
      <c r="BV7" s="24"/>
      <c r="BY7" s="14" t="str">
        <f t="shared" si="20"/>
        <v/>
      </c>
      <c r="CD7" s="17"/>
      <c r="CE7" s="17"/>
      <c r="CI7" s="13"/>
      <c r="CL7" s="14"/>
      <c r="CN7" s="16"/>
      <c r="CP7" s="26"/>
      <c r="CQ7" s="15"/>
      <c r="CR7" s="14"/>
      <c r="CS7" s="114"/>
      <c r="CU7" s="173" t="str">
        <f t="shared" si="9"/>
        <v/>
      </c>
      <c r="DY7" s="14"/>
      <c r="DZ7" s="14"/>
      <c r="EA7" s="26"/>
      <c r="EB7" s="40"/>
      <c r="EC7" s="40"/>
      <c r="ED7" s="40"/>
    </row>
    <row r="8" spans="2:134" ht="10.5" customHeight="1">
      <c r="B8" s="33"/>
      <c r="C8" s="51"/>
      <c r="D8" s="35"/>
      <c r="E8" s="40"/>
      <c r="F8" s="34"/>
      <c r="G8" s="35"/>
      <c r="H8" s="40"/>
      <c r="I8" s="34"/>
      <c r="J8" s="35"/>
      <c r="K8" s="40"/>
      <c r="L8" s="34"/>
      <c r="M8" s="35"/>
      <c r="N8" s="40"/>
      <c r="O8" s="34"/>
      <c r="P8" s="35"/>
      <c r="Q8" s="40"/>
      <c r="R8" s="34"/>
      <c r="S8" s="35"/>
      <c r="T8" s="40"/>
      <c r="U8" s="34"/>
      <c r="V8" s="35"/>
      <c r="W8" s="40"/>
      <c r="X8" s="34"/>
      <c r="Y8" s="35"/>
      <c r="Z8" s="40"/>
      <c r="AA8" s="34"/>
      <c r="AB8" s="35"/>
      <c r="AC8" s="40"/>
      <c r="AD8" s="34"/>
      <c r="AE8" s="35"/>
      <c r="AF8" s="40"/>
      <c r="AG8" s="34"/>
      <c r="AH8" s="35"/>
      <c r="AI8" s="119"/>
      <c r="AJ8" s="34"/>
      <c r="AK8" s="35"/>
      <c r="AL8" s="119"/>
      <c r="AM8" s="34"/>
      <c r="AN8" s="35"/>
      <c r="AO8" s="119"/>
      <c r="AP8" s="34"/>
      <c r="AQ8" s="35"/>
      <c r="AR8" s="119"/>
      <c r="AS8" s="34"/>
      <c r="AT8" s="35"/>
      <c r="AU8" s="119"/>
      <c r="AV8" s="34"/>
      <c r="AW8" s="35"/>
      <c r="AX8" s="36" t="str">
        <f t="shared" si="0"/>
        <v/>
      </c>
      <c r="AY8" s="14" t="str">
        <f t="shared" si="1"/>
        <v/>
      </c>
      <c r="AZ8" s="37">
        <f t="shared" si="10"/>
        <v>0</v>
      </c>
      <c r="BA8" s="14">
        <f t="shared" si="11"/>
        <v>0</v>
      </c>
      <c r="BB8" s="14">
        <f t="shared" si="12"/>
        <v>0</v>
      </c>
      <c r="BC8" s="14">
        <f t="shared" si="19"/>
        <v>0</v>
      </c>
      <c r="BD8" s="14">
        <f t="shared" si="13"/>
        <v>0</v>
      </c>
      <c r="BE8" s="14">
        <f t="shared" si="2"/>
        <v>0</v>
      </c>
      <c r="BF8" s="14">
        <f t="shared" si="3"/>
        <v>0</v>
      </c>
      <c r="BG8" s="39">
        <f t="shared" si="14"/>
        <v>0</v>
      </c>
      <c r="BH8" s="14">
        <f t="shared" si="4"/>
        <v>0</v>
      </c>
      <c r="BI8" s="14">
        <f t="shared" si="15"/>
        <v>0</v>
      </c>
      <c r="BJ8" s="14">
        <f t="shared" si="5"/>
        <v>0</v>
      </c>
      <c r="BK8" s="14">
        <f t="shared" si="16"/>
        <v>0</v>
      </c>
      <c r="BL8" s="14">
        <f t="shared" si="17"/>
        <v>0</v>
      </c>
      <c r="BM8" s="14">
        <f t="shared" si="18"/>
        <v>0</v>
      </c>
      <c r="BN8" s="13">
        <f t="shared" si="6"/>
        <v>0</v>
      </c>
      <c r="BP8" s="38">
        <f t="shared" si="7"/>
        <v>0</v>
      </c>
      <c r="BQ8" s="38">
        <f t="shared" si="8"/>
        <v>0</v>
      </c>
      <c r="BR8" s="96"/>
      <c r="BV8" s="24"/>
      <c r="BY8" s="14" t="str">
        <f t="shared" si="20"/>
        <v/>
      </c>
      <c r="CD8" s="17"/>
      <c r="CE8" s="17"/>
      <c r="CI8" s="13"/>
      <c r="CL8" s="14"/>
      <c r="CN8" s="16"/>
      <c r="CP8" s="26"/>
      <c r="CQ8" s="15"/>
      <c r="CR8" s="14"/>
      <c r="CS8" s="114"/>
      <c r="CU8" s="173" t="str">
        <f t="shared" si="9"/>
        <v/>
      </c>
      <c r="DY8" s="14"/>
      <c r="DZ8" s="14"/>
      <c r="EA8" s="26"/>
      <c r="EB8" s="40"/>
      <c r="EC8" s="40"/>
      <c r="ED8" s="40"/>
    </row>
    <row r="9" spans="2:134" ht="10.5" customHeight="1">
      <c r="B9" s="41"/>
      <c r="C9" s="42"/>
      <c r="D9" s="42"/>
      <c r="E9" s="197"/>
      <c r="F9" s="42"/>
      <c r="G9" s="43"/>
      <c r="H9" s="197"/>
      <c r="I9" s="42"/>
      <c r="J9" s="43"/>
      <c r="K9" s="197"/>
      <c r="L9" s="42"/>
      <c r="M9" s="43"/>
      <c r="N9" s="197"/>
      <c r="O9" s="42"/>
      <c r="P9" s="43"/>
      <c r="Q9" s="197"/>
      <c r="R9" s="42"/>
      <c r="S9" s="43"/>
      <c r="T9" s="197"/>
      <c r="U9" s="42"/>
      <c r="V9" s="43"/>
      <c r="W9" s="197"/>
      <c r="X9" s="42"/>
      <c r="Y9" s="43"/>
      <c r="Z9" s="197"/>
      <c r="AA9" s="42"/>
      <c r="AB9" s="43"/>
      <c r="AC9" s="197"/>
      <c r="AD9" s="42"/>
      <c r="AE9" s="43"/>
      <c r="AF9" s="197"/>
      <c r="AG9" s="42"/>
      <c r="AH9" s="43"/>
      <c r="AI9" s="120"/>
      <c r="AJ9" s="42"/>
      <c r="AK9" s="43"/>
      <c r="AL9" s="120"/>
      <c r="AM9" s="42"/>
      <c r="AN9" s="43"/>
      <c r="AO9" s="120"/>
      <c r="AP9" s="42"/>
      <c r="AQ9" s="43"/>
      <c r="AR9" s="120"/>
      <c r="AS9" s="42"/>
      <c r="AT9" s="43"/>
      <c r="AU9" s="120"/>
      <c r="AV9" s="42"/>
      <c r="AW9" s="43"/>
      <c r="AX9" s="36" t="str">
        <f t="shared" si="0"/>
        <v/>
      </c>
      <c r="AY9" s="14" t="str">
        <f t="shared" si="1"/>
        <v/>
      </c>
      <c r="AZ9" s="37">
        <f t="shared" si="10"/>
        <v>0</v>
      </c>
      <c r="BA9" s="14">
        <f t="shared" si="11"/>
        <v>0</v>
      </c>
      <c r="BB9" s="14">
        <f t="shared" si="12"/>
        <v>0</v>
      </c>
      <c r="BC9" s="14">
        <f t="shared" si="19"/>
        <v>0</v>
      </c>
      <c r="BD9" s="14">
        <f t="shared" si="13"/>
        <v>0</v>
      </c>
      <c r="BE9" s="14">
        <f t="shared" si="2"/>
        <v>0</v>
      </c>
      <c r="BF9" s="14">
        <f t="shared" si="3"/>
        <v>0</v>
      </c>
      <c r="BG9" s="39">
        <f t="shared" si="14"/>
        <v>0</v>
      </c>
      <c r="BH9" s="14">
        <f t="shared" si="4"/>
        <v>0</v>
      </c>
      <c r="BI9" s="14">
        <f t="shared" si="15"/>
        <v>0</v>
      </c>
      <c r="BJ9" s="14">
        <f t="shared" si="5"/>
        <v>0</v>
      </c>
      <c r="BK9" s="14">
        <f t="shared" si="16"/>
        <v>0</v>
      </c>
      <c r="BL9" s="14">
        <f t="shared" si="17"/>
        <v>0</v>
      </c>
      <c r="BM9" s="14">
        <f t="shared" si="18"/>
        <v>0</v>
      </c>
      <c r="BN9" s="13">
        <f t="shared" si="6"/>
        <v>0</v>
      </c>
      <c r="BP9" s="38">
        <f t="shared" si="7"/>
        <v>0</v>
      </c>
      <c r="BQ9" s="38">
        <f t="shared" si="8"/>
        <v>0</v>
      </c>
      <c r="BR9" s="96"/>
      <c r="BV9" s="24"/>
      <c r="BY9" s="14" t="str">
        <f t="shared" si="20"/>
        <v/>
      </c>
      <c r="CD9" s="17"/>
      <c r="CE9" s="17"/>
      <c r="CI9" s="13"/>
      <c r="CL9" s="14"/>
      <c r="CN9" s="16"/>
      <c r="CP9" s="26"/>
      <c r="CQ9" s="15"/>
      <c r="CR9" s="14"/>
      <c r="CS9" s="114"/>
      <c r="CU9" s="173" t="str">
        <f t="shared" si="9"/>
        <v/>
      </c>
      <c r="DY9" s="14"/>
      <c r="DZ9" s="14"/>
      <c r="EA9" s="26"/>
      <c r="EB9" s="40"/>
      <c r="EC9" s="40"/>
      <c r="ED9" s="40"/>
    </row>
    <row r="10" spans="2:134" ht="10.5" customHeight="1">
      <c r="B10" s="33"/>
      <c r="C10" s="51"/>
      <c r="D10" s="35"/>
      <c r="E10" s="40"/>
      <c r="F10" s="34"/>
      <c r="G10" s="35"/>
      <c r="H10" s="40"/>
      <c r="I10" s="34"/>
      <c r="J10" s="35"/>
      <c r="K10" s="40"/>
      <c r="L10" s="34"/>
      <c r="M10" s="35"/>
      <c r="N10" s="40"/>
      <c r="O10" s="34"/>
      <c r="P10" s="35"/>
      <c r="Q10" s="40"/>
      <c r="R10" s="34"/>
      <c r="S10" s="35"/>
      <c r="T10" s="40"/>
      <c r="U10" s="34"/>
      <c r="V10" s="35"/>
      <c r="W10" s="40"/>
      <c r="X10" s="34"/>
      <c r="Y10" s="35"/>
      <c r="Z10" s="40"/>
      <c r="AA10" s="34"/>
      <c r="AB10" s="35"/>
      <c r="AC10" s="40"/>
      <c r="AD10" s="34"/>
      <c r="AE10" s="35"/>
      <c r="AF10" s="40"/>
      <c r="AG10" s="34"/>
      <c r="AH10" s="35"/>
      <c r="AI10" s="119"/>
      <c r="AJ10" s="34"/>
      <c r="AK10" s="35"/>
      <c r="AL10" s="119"/>
      <c r="AM10" s="34"/>
      <c r="AN10" s="35"/>
      <c r="AO10" s="119"/>
      <c r="AP10" s="34"/>
      <c r="AQ10" s="35"/>
      <c r="AR10" s="119"/>
      <c r="AS10" s="34"/>
      <c r="AT10" s="35"/>
      <c r="AU10" s="119"/>
      <c r="AV10" s="34"/>
      <c r="AW10" s="35"/>
      <c r="AX10" s="36" t="str">
        <f t="shared" si="0"/>
        <v/>
      </c>
      <c r="AY10" s="14" t="str">
        <f t="shared" si="1"/>
        <v/>
      </c>
      <c r="AZ10" s="37">
        <f t="shared" si="10"/>
        <v>0</v>
      </c>
      <c r="BA10" s="14">
        <f t="shared" si="11"/>
        <v>0</v>
      </c>
      <c r="BB10" s="14">
        <f t="shared" si="12"/>
        <v>0</v>
      </c>
      <c r="BC10" s="14">
        <f t="shared" si="19"/>
        <v>0</v>
      </c>
      <c r="BD10" s="14">
        <f t="shared" si="13"/>
        <v>0</v>
      </c>
      <c r="BE10" s="14">
        <f t="shared" si="2"/>
        <v>0</v>
      </c>
      <c r="BF10" s="14">
        <f t="shared" si="3"/>
        <v>0</v>
      </c>
      <c r="BG10" s="39">
        <f t="shared" si="14"/>
        <v>0</v>
      </c>
      <c r="BH10" s="14">
        <f t="shared" si="4"/>
        <v>0</v>
      </c>
      <c r="BI10" s="14">
        <f t="shared" si="15"/>
        <v>0</v>
      </c>
      <c r="BJ10" s="14">
        <f t="shared" si="5"/>
        <v>0</v>
      </c>
      <c r="BK10" s="14">
        <f t="shared" si="16"/>
        <v>0</v>
      </c>
      <c r="BL10" s="14">
        <f t="shared" si="17"/>
        <v>0</v>
      </c>
      <c r="BM10" s="14">
        <f t="shared" si="18"/>
        <v>0</v>
      </c>
      <c r="BN10" s="13">
        <f t="shared" si="6"/>
        <v>0</v>
      </c>
      <c r="BP10" s="38">
        <f t="shared" si="7"/>
        <v>0</v>
      </c>
      <c r="BQ10" s="38">
        <f t="shared" si="8"/>
        <v>0</v>
      </c>
      <c r="BR10" s="96"/>
      <c r="BV10" s="24"/>
      <c r="BY10" s="14" t="str">
        <f t="shared" si="20"/>
        <v/>
      </c>
      <c r="CD10" s="17"/>
      <c r="CE10" s="17"/>
      <c r="CI10" s="13"/>
      <c r="CL10" s="14"/>
      <c r="CN10" s="16"/>
      <c r="CP10" s="26"/>
      <c r="CR10" s="118"/>
      <c r="CU10" s="173" t="str">
        <f t="shared" si="9"/>
        <v/>
      </c>
      <c r="DY10" s="14"/>
      <c r="DZ10" s="14"/>
      <c r="EA10" s="26"/>
      <c r="EB10" s="40"/>
      <c r="EC10" s="40"/>
      <c r="ED10" s="40"/>
    </row>
    <row r="11" spans="2:134" ht="10.5" customHeight="1">
      <c r="B11" s="41"/>
      <c r="C11" s="42"/>
      <c r="D11" s="42"/>
      <c r="E11" s="197"/>
      <c r="F11" s="42"/>
      <c r="G11" s="43"/>
      <c r="H11" s="197"/>
      <c r="I11" s="42"/>
      <c r="J11" s="43"/>
      <c r="K11" s="197"/>
      <c r="L11" s="42"/>
      <c r="M11" s="43"/>
      <c r="N11" s="197"/>
      <c r="O11" s="42"/>
      <c r="P11" s="43"/>
      <c r="Q11" s="197"/>
      <c r="R11" s="42"/>
      <c r="S11" s="43"/>
      <c r="T11" s="197"/>
      <c r="U11" s="42"/>
      <c r="V11" s="43"/>
      <c r="W11" s="197"/>
      <c r="X11" s="42"/>
      <c r="Y11" s="43"/>
      <c r="Z11" s="197"/>
      <c r="AA11" s="42"/>
      <c r="AB11" s="43"/>
      <c r="AC11" s="197"/>
      <c r="AD11" s="42"/>
      <c r="AE11" s="43"/>
      <c r="AF11" s="197"/>
      <c r="AG11" s="42"/>
      <c r="AH11" s="43"/>
      <c r="AI11" s="120"/>
      <c r="AJ11" s="42"/>
      <c r="AK11" s="43"/>
      <c r="AL11" s="120"/>
      <c r="AM11" s="42"/>
      <c r="AN11" s="43"/>
      <c r="AO11" s="120"/>
      <c r="AP11" s="42"/>
      <c r="AQ11" s="43"/>
      <c r="AR11" s="120"/>
      <c r="AS11" s="42"/>
      <c r="AT11" s="43"/>
      <c r="AU11" s="120"/>
      <c r="AV11" s="42"/>
      <c r="AW11" s="43"/>
      <c r="AX11" s="36" t="str">
        <f t="shared" si="0"/>
        <v/>
      </c>
      <c r="AY11" s="14" t="str">
        <f t="shared" si="1"/>
        <v/>
      </c>
      <c r="AZ11" s="37">
        <f t="shared" si="10"/>
        <v>0</v>
      </c>
      <c r="BA11" s="14">
        <f t="shared" si="11"/>
        <v>0</v>
      </c>
      <c r="BB11" s="14">
        <f t="shared" si="12"/>
        <v>0</v>
      </c>
      <c r="BC11" s="14">
        <f t="shared" si="19"/>
        <v>0</v>
      </c>
      <c r="BD11" s="14">
        <f t="shared" si="13"/>
        <v>0</v>
      </c>
      <c r="BE11" s="14">
        <f t="shared" si="2"/>
        <v>0</v>
      </c>
      <c r="BF11" s="14">
        <f t="shared" si="3"/>
        <v>0</v>
      </c>
      <c r="BG11" s="39">
        <f t="shared" si="14"/>
        <v>0</v>
      </c>
      <c r="BH11" s="14">
        <f t="shared" si="4"/>
        <v>0</v>
      </c>
      <c r="BI11" s="14">
        <f t="shared" si="15"/>
        <v>0</v>
      </c>
      <c r="BJ11" s="14">
        <f t="shared" si="5"/>
        <v>0</v>
      </c>
      <c r="BK11" s="14">
        <f t="shared" si="16"/>
        <v>0</v>
      </c>
      <c r="BL11" s="14">
        <f t="shared" si="17"/>
        <v>0</v>
      </c>
      <c r="BM11" s="14">
        <f t="shared" si="18"/>
        <v>0</v>
      </c>
      <c r="BN11" s="13">
        <f t="shared" si="6"/>
        <v>0</v>
      </c>
      <c r="BP11" s="38">
        <f t="shared" si="7"/>
        <v>0</v>
      </c>
      <c r="BQ11" s="38">
        <f t="shared" si="8"/>
        <v>0</v>
      </c>
      <c r="BR11" s="96"/>
      <c r="BS11" s="95"/>
      <c r="BV11" s="24"/>
      <c r="BY11" s="14" t="str">
        <f t="shared" si="20"/>
        <v/>
      </c>
      <c r="CD11" s="17"/>
      <c r="CE11" s="17"/>
      <c r="CI11" s="13"/>
      <c r="CL11" s="14"/>
      <c r="CN11" s="16"/>
      <c r="CP11" s="26"/>
      <c r="CU11" s="173" t="str">
        <f t="shared" si="9"/>
        <v/>
      </c>
      <c r="DY11" s="14"/>
      <c r="DZ11" s="14"/>
      <c r="EA11" s="26"/>
      <c r="EB11" s="40"/>
      <c r="EC11" s="40"/>
      <c r="ED11" s="40"/>
    </row>
    <row r="12" spans="2:134" ht="10.5" customHeight="1">
      <c r="B12" s="33"/>
      <c r="C12" s="51"/>
      <c r="D12" s="35"/>
      <c r="E12" s="40"/>
      <c r="F12" s="34"/>
      <c r="G12" s="35"/>
      <c r="H12" s="40"/>
      <c r="I12" s="34"/>
      <c r="J12" s="35"/>
      <c r="K12" s="40"/>
      <c r="L12" s="34"/>
      <c r="M12" s="35"/>
      <c r="N12" s="40"/>
      <c r="O12" s="34"/>
      <c r="P12" s="35"/>
      <c r="Q12" s="40"/>
      <c r="R12" s="34"/>
      <c r="S12" s="35"/>
      <c r="T12" s="40"/>
      <c r="U12" s="34"/>
      <c r="V12" s="35"/>
      <c r="W12" s="40"/>
      <c r="X12" s="34"/>
      <c r="Y12" s="35"/>
      <c r="Z12" s="40"/>
      <c r="AA12" s="34"/>
      <c r="AB12" s="35"/>
      <c r="AC12" s="40"/>
      <c r="AD12" s="34"/>
      <c r="AE12" s="35"/>
      <c r="AF12" s="40"/>
      <c r="AG12" s="34"/>
      <c r="AH12" s="35"/>
      <c r="AI12" s="119"/>
      <c r="AJ12" s="34"/>
      <c r="AK12" s="35"/>
      <c r="AL12" s="119"/>
      <c r="AM12" s="34"/>
      <c r="AN12" s="35"/>
      <c r="AO12" s="119"/>
      <c r="AP12" s="34"/>
      <c r="AQ12" s="35"/>
      <c r="AR12" s="119"/>
      <c r="AS12" s="34"/>
      <c r="AT12" s="35"/>
      <c r="AU12" s="119"/>
      <c r="AV12" s="34"/>
      <c r="AW12" s="35"/>
      <c r="AX12" s="36" t="str">
        <f t="shared" si="0"/>
        <v/>
      </c>
      <c r="AY12" s="14" t="str">
        <f t="shared" si="1"/>
        <v/>
      </c>
      <c r="AZ12" s="37">
        <f t="shared" si="10"/>
        <v>0</v>
      </c>
      <c r="BA12" s="14">
        <f t="shared" si="11"/>
        <v>0</v>
      </c>
      <c r="BB12" s="14">
        <f t="shared" si="12"/>
        <v>0</v>
      </c>
      <c r="BC12" s="14">
        <f t="shared" si="19"/>
        <v>0</v>
      </c>
      <c r="BD12" s="14">
        <f t="shared" si="13"/>
        <v>0</v>
      </c>
      <c r="BE12" s="14">
        <f t="shared" si="2"/>
        <v>0</v>
      </c>
      <c r="BF12" s="14">
        <f t="shared" si="3"/>
        <v>0</v>
      </c>
      <c r="BG12" s="39">
        <f t="shared" si="14"/>
        <v>0</v>
      </c>
      <c r="BH12" s="14">
        <f t="shared" si="4"/>
        <v>0</v>
      </c>
      <c r="BI12" s="14">
        <f t="shared" si="15"/>
        <v>0</v>
      </c>
      <c r="BJ12" s="14">
        <f t="shared" si="5"/>
        <v>0</v>
      </c>
      <c r="BK12" s="14">
        <f t="shared" si="16"/>
        <v>0</v>
      </c>
      <c r="BL12" s="14">
        <f t="shared" si="17"/>
        <v>0</v>
      </c>
      <c r="BM12" s="14">
        <f t="shared" si="18"/>
        <v>0</v>
      </c>
      <c r="BN12" s="13">
        <f t="shared" si="6"/>
        <v>0</v>
      </c>
      <c r="BP12" s="38">
        <f t="shared" si="7"/>
        <v>0</v>
      </c>
      <c r="BQ12" s="38">
        <f t="shared" si="8"/>
        <v>0</v>
      </c>
      <c r="BR12" s="96"/>
      <c r="BS12" s="19"/>
      <c r="BT12" s="19"/>
      <c r="BU12" s="19"/>
      <c r="BV12" s="94"/>
      <c r="BW12" s="20">
        <f t="shared" ref="BW12:CN12" si="21">SUM(BW2:BW11)</f>
        <v>0</v>
      </c>
      <c r="BX12" s="20">
        <f t="shared" si="21"/>
        <v>0</v>
      </c>
      <c r="BY12" s="20">
        <f t="shared" si="21"/>
        <v>0</v>
      </c>
      <c r="BZ12" s="20">
        <f t="shared" si="21"/>
        <v>0</v>
      </c>
      <c r="CA12" s="20">
        <f t="shared" si="21"/>
        <v>0</v>
      </c>
      <c r="CB12" s="20">
        <f t="shared" si="21"/>
        <v>0</v>
      </c>
      <c r="CC12" s="20">
        <f t="shared" si="21"/>
        <v>0</v>
      </c>
      <c r="CD12" s="72">
        <f t="shared" si="21"/>
        <v>0</v>
      </c>
      <c r="CE12" s="72">
        <f t="shared" si="21"/>
        <v>0</v>
      </c>
      <c r="CF12" s="20">
        <f t="shared" si="21"/>
        <v>0</v>
      </c>
      <c r="CG12" s="20">
        <f t="shared" si="21"/>
        <v>0</v>
      </c>
      <c r="CH12" s="20">
        <f t="shared" si="21"/>
        <v>0</v>
      </c>
      <c r="CI12" s="21">
        <f t="shared" si="21"/>
        <v>0</v>
      </c>
      <c r="CJ12" s="20">
        <f t="shared" si="21"/>
        <v>0</v>
      </c>
      <c r="CK12" s="20">
        <f t="shared" si="21"/>
        <v>0</v>
      </c>
      <c r="CL12" s="20">
        <f t="shared" si="21"/>
        <v>0</v>
      </c>
      <c r="CM12" s="20">
        <f t="shared" si="21"/>
        <v>0</v>
      </c>
      <c r="CN12" s="20">
        <f t="shared" si="21"/>
        <v>0</v>
      </c>
      <c r="CO12" s="20">
        <f>SUM(CO2:CO11)</f>
        <v>0</v>
      </c>
      <c r="CP12" s="26"/>
      <c r="CQ12" s="117"/>
      <c r="CU12" s="173" t="str">
        <f t="shared" si="9"/>
        <v/>
      </c>
      <c r="DY12" s="14"/>
      <c r="DZ12" s="14"/>
      <c r="EA12" s="26"/>
    </row>
    <row r="13" spans="2:134" ht="10.5" customHeight="1">
      <c r="B13" s="41"/>
      <c r="C13" s="42"/>
      <c r="D13" s="42"/>
      <c r="E13" s="197"/>
      <c r="F13" s="42"/>
      <c r="G13" s="43"/>
      <c r="H13" s="197"/>
      <c r="I13" s="42"/>
      <c r="J13" s="43"/>
      <c r="K13" s="197"/>
      <c r="L13" s="42"/>
      <c r="M13" s="43"/>
      <c r="N13" s="197"/>
      <c r="O13" s="42"/>
      <c r="P13" s="43"/>
      <c r="Q13" s="197"/>
      <c r="R13" s="42"/>
      <c r="S13" s="43"/>
      <c r="T13" s="197"/>
      <c r="U13" s="42"/>
      <c r="V13" s="43"/>
      <c r="W13" s="197"/>
      <c r="X13" s="42"/>
      <c r="Y13" s="43"/>
      <c r="Z13" s="197"/>
      <c r="AA13" s="42"/>
      <c r="AB13" s="43"/>
      <c r="AC13" s="197"/>
      <c r="AD13" s="42"/>
      <c r="AE13" s="43"/>
      <c r="AF13" s="197"/>
      <c r="AG13" s="42"/>
      <c r="AH13" s="43"/>
      <c r="AI13" s="120"/>
      <c r="AJ13" s="42"/>
      <c r="AK13" s="43"/>
      <c r="AL13" s="120"/>
      <c r="AM13" s="42"/>
      <c r="AN13" s="43"/>
      <c r="AO13" s="120"/>
      <c r="AP13" s="42"/>
      <c r="AQ13" s="43"/>
      <c r="AR13" s="120"/>
      <c r="AS13" s="42"/>
      <c r="AT13" s="43"/>
      <c r="AU13" s="120"/>
      <c r="AV13" s="42"/>
      <c r="AW13" s="43"/>
      <c r="AX13" s="36" t="str">
        <f t="shared" si="0"/>
        <v/>
      </c>
      <c r="AY13" s="14" t="str">
        <f t="shared" si="1"/>
        <v/>
      </c>
      <c r="AZ13" s="37">
        <f t="shared" si="10"/>
        <v>0</v>
      </c>
      <c r="BA13" s="14">
        <f t="shared" si="11"/>
        <v>0</v>
      </c>
      <c r="BB13" s="14">
        <f t="shared" si="12"/>
        <v>0</v>
      </c>
      <c r="BC13" s="14">
        <f t="shared" si="19"/>
        <v>0</v>
      </c>
      <c r="BD13" s="14">
        <f t="shared" si="13"/>
        <v>0</v>
      </c>
      <c r="BE13" s="14">
        <f t="shared" si="2"/>
        <v>0</v>
      </c>
      <c r="BF13" s="14">
        <f t="shared" si="3"/>
        <v>0</v>
      </c>
      <c r="BG13" s="39">
        <f t="shared" si="14"/>
        <v>0</v>
      </c>
      <c r="BH13" s="14">
        <f t="shared" si="4"/>
        <v>0</v>
      </c>
      <c r="BI13" s="14">
        <f t="shared" si="15"/>
        <v>0</v>
      </c>
      <c r="BJ13" s="14">
        <f t="shared" si="5"/>
        <v>0</v>
      </c>
      <c r="BK13" s="14">
        <f t="shared" si="16"/>
        <v>0</v>
      </c>
      <c r="BL13" s="14">
        <f t="shared" si="17"/>
        <v>0</v>
      </c>
      <c r="BM13" s="14">
        <f t="shared" si="18"/>
        <v>0</v>
      </c>
      <c r="BN13" s="13">
        <f t="shared" si="6"/>
        <v>0</v>
      </c>
      <c r="BP13" s="38">
        <f t="shared" si="7"/>
        <v>0</v>
      </c>
      <c r="BQ13" s="38">
        <f t="shared" si="8"/>
        <v>0</v>
      </c>
      <c r="BR13" s="96"/>
      <c r="BW13" s="13"/>
      <c r="CB13" s="167"/>
      <c r="CC13" s="170" t="s">
        <v>107</v>
      </c>
      <c r="CE13" s="14"/>
      <c r="CF13" s="130" t="str">
        <f>IF(CF12=BB52,"","X")</f>
        <v/>
      </c>
      <c r="CG13" s="131" t="str">
        <f>IF(CG12=BA52,"","X")</f>
        <v/>
      </c>
      <c r="CH13" s="132"/>
      <c r="CI13" s="131" t="str">
        <f>IF(CI12=BF52,"","X")</f>
        <v/>
      </c>
      <c r="CJ13" s="131" t="str">
        <f>IF(CJ12=BG52,"","X")</f>
        <v/>
      </c>
      <c r="CK13" s="131" t="str">
        <f>IF(CK12=BH52,"","X")</f>
        <v/>
      </c>
      <c r="CL13" s="133" t="str">
        <f>IF(CL12=BK52,"","X")</f>
        <v/>
      </c>
      <c r="CM13" s="117" t="s">
        <v>104</v>
      </c>
      <c r="CN13" s="16"/>
      <c r="CQ13" s="117"/>
      <c r="CU13" s="173" t="str">
        <f t="shared" si="9"/>
        <v/>
      </c>
      <c r="DY13" s="14"/>
      <c r="DZ13" s="14"/>
      <c r="EA13" s="26"/>
    </row>
    <row r="14" spans="2:134" ht="10.5" customHeight="1">
      <c r="B14" s="33"/>
      <c r="C14" s="51"/>
      <c r="D14" s="35"/>
      <c r="E14" s="40"/>
      <c r="F14" s="34"/>
      <c r="G14" s="35"/>
      <c r="H14" s="40"/>
      <c r="I14" s="34"/>
      <c r="J14" s="35"/>
      <c r="K14" s="40"/>
      <c r="L14" s="34"/>
      <c r="M14" s="35"/>
      <c r="N14" s="40"/>
      <c r="O14" s="34"/>
      <c r="P14" s="35"/>
      <c r="Q14" s="40"/>
      <c r="R14" s="34"/>
      <c r="S14" s="35"/>
      <c r="T14" s="40"/>
      <c r="U14" s="34"/>
      <c r="V14" s="35"/>
      <c r="W14" s="40"/>
      <c r="X14" s="34"/>
      <c r="Y14" s="35"/>
      <c r="Z14" s="40"/>
      <c r="AA14" s="34"/>
      <c r="AB14" s="35"/>
      <c r="AC14" s="40"/>
      <c r="AD14" s="34"/>
      <c r="AE14" s="35"/>
      <c r="AF14" s="40"/>
      <c r="AG14" s="34"/>
      <c r="AH14" s="35"/>
      <c r="AI14" s="119"/>
      <c r="AJ14" s="34"/>
      <c r="AK14" s="35"/>
      <c r="AL14" s="119"/>
      <c r="AM14" s="34"/>
      <c r="AN14" s="35"/>
      <c r="AO14" s="119"/>
      <c r="AP14" s="34"/>
      <c r="AQ14" s="35"/>
      <c r="AR14" s="119"/>
      <c r="AS14" s="34"/>
      <c r="AT14" s="35"/>
      <c r="AU14" s="119"/>
      <c r="AV14" s="34"/>
      <c r="AW14" s="35"/>
      <c r="AX14" s="36" t="str">
        <f t="shared" si="0"/>
        <v/>
      </c>
      <c r="AY14" s="14" t="str">
        <f t="shared" si="1"/>
        <v/>
      </c>
      <c r="AZ14" s="37">
        <f t="shared" si="10"/>
        <v>0</v>
      </c>
      <c r="BA14" s="14">
        <f t="shared" si="11"/>
        <v>0</v>
      </c>
      <c r="BB14" s="14">
        <f t="shared" si="12"/>
        <v>0</v>
      </c>
      <c r="BC14" s="14">
        <f t="shared" si="19"/>
        <v>0</v>
      </c>
      <c r="BD14" s="14">
        <f t="shared" si="13"/>
        <v>0</v>
      </c>
      <c r="BE14" s="14">
        <f t="shared" si="2"/>
        <v>0</v>
      </c>
      <c r="BF14" s="14">
        <f t="shared" si="3"/>
        <v>0</v>
      </c>
      <c r="BG14" s="39">
        <f t="shared" si="14"/>
        <v>0</v>
      </c>
      <c r="BH14" s="14">
        <f t="shared" si="4"/>
        <v>0</v>
      </c>
      <c r="BI14" s="14">
        <f t="shared" si="15"/>
        <v>0</v>
      </c>
      <c r="BJ14" s="14">
        <f t="shared" si="5"/>
        <v>0</v>
      </c>
      <c r="BK14" s="14">
        <f t="shared" si="16"/>
        <v>0</v>
      </c>
      <c r="BL14" s="14">
        <f t="shared" si="17"/>
        <v>0</v>
      </c>
      <c r="BM14" s="14">
        <f t="shared" si="18"/>
        <v>0</v>
      </c>
      <c r="BN14" s="13">
        <f t="shared" si="6"/>
        <v>0</v>
      </c>
      <c r="BP14" s="38">
        <f t="shared" si="7"/>
        <v>0</v>
      </c>
      <c r="BQ14" s="38">
        <f t="shared" si="8"/>
        <v>0</v>
      </c>
      <c r="BR14" s="96"/>
      <c r="BU14" s="14"/>
      <c r="BV14" s="14"/>
      <c r="CH14" s="13">
        <f>SUM(E52:AU52)</f>
        <v>0</v>
      </c>
      <c r="CI14" s="170" t="s">
        <v>106</v>
      </c>
      <c r="CM14" s="4"/>
      <c r="CO14" s="4"/>
      <c r="CU14" s="173" t="str">
        <f t="shared" si="9"/>
        <v/>
      </c>
      <c r="CZ14" s="26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</row>
    <row r="15" spans="2:134" ht="10.5" customHeight="1">
      <c r="B15" s="41"/>
      <c r="C15" s="42"/>
      <c r="D15" s="42"/>
      <c r="E15" s="197"/>
      <c r="F15" s="42"/>
      <c r="G15" s="43"/>
      <c r="H15" s="197"/>
      <c r="I15" s="42"/>
      <c r="J15" s="43"/>
      <c r="K15" s="197"/>
      <c r="L15" s="42"/>
      <c r="M15" s="43"/>
      <c r="N15" s="197"/>
      <c r="O15" s="42"/>
      <c r="P15" s="43"/>
      <c r="Q15" s="197"/>
      <c r="R15" s="42"/>
      <c r="S15" s="43"/>
      <c r="T15" s="197"/>
      <c r="U15" s="42"/>
      <c r="V15" s="43"/>
      <c r="W15" s="197"/>
      <c r="X15" s="42"/>
      <c r="Y15" s="43"/>
      <c r="Z15" s="197"/>
      <c r="AA15" s="42"/>
      <c r="AB15" s="43"/>
      <c r="AC15" s="197"/>
      <c r="AD15" s="42"/>
      <c r="AE15" s="43"/>
      <c r="AF15" s="197"/>
      <c r="AG15" s="42"/>
      <c r="AH15" s="43"/>
      <c r="AI15" s="120"/>
      <c r="AJ15" s="42"/>
      <c r="AK15" s="43"/>
      <c r="AL15" s="120"/>
      <c r="AM15" s="42"/>
      <c r="AN15" s="43"/>
      <c r="AO15" s="120"/>
      <c r="AP15" s="42"/>
      <c r="AQ15" s="43"/>
      <c r="AR15" s="120"/>
      <c r="AS15" s="42"/>
      <c r="AT15" s="43"/>
      <c r="AU15" s="120"/>
      <c r="AV15" s="42"/>
      <c r="AW15" s="43"/>
      <c r="AX15" s="36" t="str">
        <f t="shared" si="0"/>
        <v/>
      </c>
      <c r="AY15" s="14" t="str">
        <f t="shared" si="1"/>
        <v/>
      </c>
      <c r="AZ15" s="37">
        <f t="shared" si="10"/>
        <v>0</v>
      </c>
      <c r="BA15" s="14">
        <f t="shared" si="11"/>
        <v>0</v>
      </c>
      <c r="BB15" s="14">
        <f t="shared" si="12"/>
        <v>0</v>
      </c>
      <c r="BC15" s="14">
        <f t="shared" si="19"/>
        <v>0</v>
      </c>
      <c r="BD15" s="14">
        <f t="shared" si="13"/>
        <v>0</v>
      </c>
      <c r="BE15" s="14">
        <f t="shared" si="2"/>
        <v>0</v>
      </c>
      <c r="BF15" s="14">
        <f t="shared" si="3"/>
        <v>0</v>
      </c>
      <c r="BG15" s="39">
        <f t="shared" si="14"/>
        <v>0</v>
      </c>
      <c r="BH15" s="14">
        <f t="shared" si="4"/>
        <v>0</v>
      </c>
      <c r="BI15" s="14">
        <f t="shared" si="15"/>
        <v>0</v>
      </c>
      <c r="BJ15" s="14">
        <f t="shared" si="5"/>
        <v>0</v>
      </c>
      <c r="BK15" s="14">
        <f t="shared" si="16"/>
        <v>0</v>
      </c>
      <c r="BL15" s="14">
        <f t="shared" si="17"/>
        <v>0</v>
      </c>
      <c r="BM15" s="14">
        <f t="shared" si="18"/>
        <v>0</v>
      </c>
      <c r="BN15" s="13">
        <f t="shared" si="6"/>
        <v>0</v>
      </c>
      <c r="BP15" s="38">
        <f t="shared" si="7"/>
        <v>0</v>
      </c>
      <c r="BQ15" s="38">
        <f t="shared" si="8"/>
        <v>0</v>
      </c>
      <c r="BR15" s="96"/>
      <c r="BU15" s="14"/>
      <c r="BV15" s="14"/>
      <c r="BW15" s="4"/>
      <c r="BX15" s="26"/>
      <c r="BZ15" s="26"/>
      <c r="CD15" s="18"/>
      <c r="CF15" s="18"/>
      <c r="CH15" s="199" t="str">
        <f>IF(CG12-CH12&lt;&gt;CH14,"missing UER","")</f>
        <v/>
      </c>
      <c r="CJ15" s="26"/>
      <c r="CK15" s="16"/>
      <c r="CL15" s="14"/>
      <c r="CM15" s="26"/>
      <c r="CS15" s="137"/>
      <c r="CU15" s="173" t="str">
        <f t="shared" si="9"/>
        <v/>
      </c>
      <c r="CZ15" s="26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</row>
    <row r="16" spans="2:134" ht="10.5" customHeight="1">
      <c r="B16" s="33"/>
      <c r="C16" s="51"/>
      <c r="D16" s="35"/>
      <c r="E16" s="40"/>
      <c r="F16" s="34"/>
      <c r="G16" s="35"/>
      <c r="H16" s="40"/>
      <c r="I16" s="34"/>
      <c r="J16" s="35"/>
      <c r="K16" s="40"/>
      <c r="L16" s="34"/>
      <c r="M16" s="35"/>
      <c r="N16" s="40"/>
      <c r="O16" s="34"/>
      <c r="P16" s="35"/>
      <c r="Q16" s="40"/>
      <c r="R16" s="34"/>
      <c r="S16" s="35"/>
      <c r="T16" s="40"/>
      <c r="U16" s="34"/>
      <c r="V16" s="35"/>
      <c r="W16" s="40"/>
      <c r="X16" s="34"/>
      <c r="Y16" s="35"/>
      <c r="Z16" s="40"/>
      <c r="AA16" s="34"/>
      <c r="AB16" s="35"/>
      <c r="AC16" s="40"/>
      <c r="AD16" s="34"/>
      <c r="AE16" s="35"/>
      <c r="AF16" s="40"/>
      <c r="AG16" s="34"/>
      <c r="AH16" s="35"/>
      <c r="AI16" s="119"/>
      <c r="AJ16" s="34"/>
      <c r="AK16" s="35"/>
      <c r="AL16" s="119"/>
      <c r="AM16" s="34"/>
      <c r="AN16" s="35"/>
      <c r="AO16" s="119"/>
      <c r="AP16" s="34"/>
      <c r="AQ16" s="35"/>
      <c r="AR16" s="119"/>
      <c r="AS16" s="34"/>
      <c r="AT16" s="35"/>
      <c r="AU16" s="119"/>
      <c r="AV16" s="34"/>
      <c r="AW16" s="35"/>
      <c r="AX16" s="36" t="str">
        <f t="shared" si="0"/>
        <v/>
      </c>
      <c r="AY16" s="14" t="str">
        <f t="shared" si="1"/>
        <v/>
      </c>
      <c r="AZ16" s="37">
        <f t="shared" si="10"/>
        <v>0</v>
      </c>
      <c r="BA16" s="14">
        <f t="shared" si="11"/>
        <v>0</v>
      </c>
      <c r="BB16" s="14">
        <f t="shared" si="12"/>
        <v>0</v>
      </c>
      <c r="BC16" s="14">
        <f t="shared" si="19"/>
        <v>0</v>
      </c>
      <c r="BD16" s="14">
        <f t="shared" si="13"/>
        <v>0</v>
      </c>
      <c r="BE16" s="14">
        <f t="shared" si="2"/>
        <v>0</v>
      </c>
      <c r="BF16" s="14">
        <f t="shared" si="3"/>
        <v>0</v>
      </c>
      <c r="BG16" s="39">
        <f t="shared" si="14"/>
        <v>0</v>
      </c>
      <c r="BH16" s="14">
        <f t="shared" si="4"/>
        <v>0</v>
      </c>
      <c r="BI16" s="14">
        <f t="shared" si="15"/>
        <v>0</v>
      </c>
      <c r="BJ16" s="14">
        <f t="shared" si="5"/>
        <v>0</v>
      </c>
      <c r="BK16" s="14">
        <f t="shared" si="16"/>
        <v>0</v>
      </c>
      <c r="BL16" s="14">
        <f t="shared" si="17"/>
        <v>0</v>
      </c>
      <c r="BM16" s="14">
        <f t="shared" si="18"/>
        <v>0</v>
      </c>
      <c r="BN16" s="13">
        <f t="shared" si="6"/>
        <v>0</v>
      </c>
      <c r="BP16" s="38">
        <f t="shared" si="7"/>
        <v>0</v>
      </c>
      <c r="BQ16" s="38">
        <f t="shared" si="8"/>
        <v>0</v>
      </c>
      <c r="BR16" s="96"/>
      <c r="BU16" s="14"/>
      <c r="BV16" s="14"/>
      <c r="BW16" s="112"/>
      <c r="BX16" s="77"/>
      <c r="BZ16" s="112"/>
      <c r="CA16" s="77"/>
      <c r="CC16" s="112"/>
      <c r="CD16" s="76"/>
      <c r="CE16" s="14"/>
      <c r="CF16" s="113"/>
      <c r="CG16" s="77"/>
      <c r="CI16" s="112"/>
      <c r="CJ16" s="77"/>
      <c r="CL16" s="112"/>
      <c r="CM16" s="77"/>
      <c r="CS16" s="137"/>
      <c r="CU16" s="173" t="str">
        <f t="shared" si="9"/>
        <v/>
      </c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</row>
    <row r="17" spans="2:129" ht="10.5" customHeight="1">
      <c r="B17" s="41"/>
      <c r="C17" s="42"/>
      <c r="D17" s="42"/>
      <c r="E17" s="197"/>
      <c r="F17" s="42"/>
      <c r="G17" s="43"/>
      <c r="H17" s="197"/>
      <c r="I17" s="42"/>
      <c r="J17" s="43"/>
      <c r="K17" s="197"/>
      <c r="L17" s="42"/>
      <c r="M17" s="43"/>
      <c r="N17" s="197"/>
      <c r="O17" s="42"/>
      <c r="P17" s="43"/>
      <c r="Q17" s="197"/>
      <c r="R17" s="42"/>
      <c r="S17" s="43"/>
      <c r="T17" s="197"/>
      <c r="U17" s="42"/>
      <c r="V17" s="43"/>
      <c r="W17" s="197"/>
      <c r="X17" s="42"/>
      <c r="Y17" s="43"/>
      <c r="Z17" s="197"/>
      <c r="AA17" s="42"/>
      <c r="AB17" s="43"/>
      <c r="AC17" s="197"/>
      <c r="AD17" s="42"/>
      <c r="AE17" s="43"/>
      <c r="AF17" s="197"/>
      <c r="AG17" s="42"/>
      <c r="AH17" s="43"/>
      <c r="AI17" s="120"/>
      <c r="AJ17" s="42"/>
      <c r="AK17" s="43"/>
      <c r="AL17" s="120"/>
      <c r="AM17" s="42"/>
      <c r="AN17" s="43"/>
      <c r="AO17" s="120"/>
      <c r="AP17" s="42"/>
      <c r="AQ17" s="43"/>
      <c r="AR17" s="120"/>
      <c r="AS17" s="42"/>
      <c r="AT17" s="43"/>
      <c r="AU17" s="120"/>
      <c r="AV17" s="42"/>
      <c r="AW17" s="43"/>
      <c r="AX17" s="36" t="str">
        <f t="shared" si="0"/>
        <v/>
      </c>
      <c r="AY17" s="14" t="str">
        <f t="shared" si="1"/>
        <v/>
      </c>
      <c r="AZ17" s="37">
        <f t="shared" si="10"/>
        <v>0</v>
      </c>
      <c r="BA17" s="14">
        <f t="shared" si="11"/>
        <v>0</v>
      </c>
      <c r="BB17" s="14">
        <f t="shared" si="12"/>
        <v>0</v>
      </c>
      <c r="BC17" s="14">
        <f t="shared" si="19"/>
        <v>0</v>
      </c>
      <c r="BD17" s="14">
        <f t="shared" si="13"/>
        <v>0</v>
      </c>
      <c r="BE17" s="14">
        <f t="shared" si="2"/>
        <v>0</v>
      </c>
      <c r="BF17" s="14">
        <f t="shared" si="3"/>
        <v>0</v>
      </c>
      <c r="BG17" s="39">
        <f t="shared" si="14"/>
        <v>0</v>
      </c>
      <c r="BH17" s="14">
        <f t="shared" si="4"/>
        <v>0</v>
      </c>
      <c r="BI17" s="14">
        <f t="shared" si="15"/>
        <v>0</v>
      </c>
      <c r="BJ17" s="14">
        <f t="shared" si="5"/>
        <v>0</v>
      </c>
      <c r="BK17" s="14">
        <f t="shared" si="16"/>
        <v>0</v>
      </c>
      <c r="BL17" s="14">
        <f t="shared" si="17"/>
        <v>0</v>
      </c>
      <c r="BM17" s="14">
        <f t="shared" si="18"/>
        <v>0</v>
      </c>
      <c r="BN17" s="13">
        <f t="shared" si="6"/>
        <v>0</v>
      </c>
      <c r="BP17" s="38">
        <f t="shared" si="7"/>
        <v>0</v>
      </c>
      <c r="BQ17" s="38">
        <f t="shared" si="8"/>
        <v>0</v>
      </c>
      <c r="BR17" s="96"/>
      <c r="BU17" s="14"/>
      <c r="BV17" s="14"/>
      <c r="BW17" s="112"/>
      <c r="BX17" s="77"/>
      <c r="BZ17" s="112"/>
      <c r="CA17" s="77"/>
      <c r="CC17" s="112"/>
      <c r="CD17" s="76"/>
      <c r="CE17" s="14"/>
      <c r="CF17" s="113"/>
      <c r="CG17" s="77"/>
      <c r="CI17" s="112"/>
      <c r="CJ17" s="77"/>
      <c r="CL17" s="112"/>
      <c r="CM17" s="77"/>
      <c r="CS17" s="137"/>
      <c r="CU17" s="173" t="str">
        <f t="shared" si="9"/>
        <v/>
      </c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</row>
    <row r="18" spans="2:129" ht="10.5" customHeight="1">
      <c r="B18" s="33"/>
      <c r="C18" s="51"/>
      <c r="D18" s="35"/>
      <c r="E18" s="40"/>
      <c r="F18" s="34"/>
      <c r="G18" s="35"/>
      <c r="H18" s="40"/>
      <c r="I18" s="34"/>
      <c r="J18" s="35"/>
      <c r="K18" s="40"/>
      <c r="L18" s="34"/>
      <c r="M18" s="35"/>
      <c r="N18" s="40"/>
      <c r="O18" s="34"/>
      <c r="P18" s="35"/>
      <c r="Q18" s="40"/>
      <c r="R18" s="34"/>
      <c r="S18" s="35"/>
      <c r="T18" s="40"/>
      <c r="U18" s="34"/>
      <c r="V18" s="35"/>
      <c r="W18" s="40"/>
      <c r="X18" s="34"/>
      <c r="Y18" s="35"/>
      <c r="Z18" s="40"/>
      <c r="AA18" s="34"/>
      <c r="AB18" s="35"/>
      <c r="AC18" s="40"/>
      <c r="AD18" s="34"/>
      <c r="AE18" s="35"/>
      <c r="AF18" s="40"/>
      <c r="AG18" s="34"/>
      <c r="AH18" s="35"/>
      <c r="AI18" s="119"/>
      <c r="AJ18" s="34"/>
      <c r="AK18" s="35"/>
      <c r="AL18" s="119"/>
      <c r="AM18" s="34"/>
      <c r="AN18" s="35"/>
      <c r="AO18" s="119"/>
      <c r="AP18" s="34"/>
      <c r="AQ18" s="35"/>
      <c r="AR18" s="119"/>
      <c r="AS18" s="34"/>
      <c r="AT18" s="35"/>
      <c r="AU18" s="119"/>
      <c r="AV18" s="34"/>
      <c r="AW18" s="35"/>
      <c r="AX18" s="36" t="str">
        <f t="shared" si="0"/>
        <v/>
      </c>
      <c r="AY18" s="14" t="str">
        <f t="shared" si="1"/>
        <v/>
      </c>
      <c r="AZ18" s="37">
        <f t="shared" si="10"/>
        <v>0</v>
      </c>
      <c r="BA18" s="14">
        <f t="shared" si="11"/>
        <v>0</v>
      </c>
      <c r="BB18" s="14">
        <f t="shared" si="12"/>
        <v>0</v>
      </c>
      <c r="BC18" s="14">
        <f t="shared" si="19"/>
        <v>0</v>
      </c>
      <c r="BD18" s="14">
        <f t="shared" si="13"/>
        <v>0</v>
      </c>
      <c r="BE18" s="14">
        <f t="shared" si="2"/>
        <v>0</v>
      </c>
      <c r="BF18" s="14">
        <f t="shared" si="3"/>
        <v>0</v>
      </c>
      <c r="BG18" s="39">
        <f t="shared" si="14"/>
        <v>0</v>
      </c>
      <c r="BH18" s="14">
        <f t="shared" si="4"/>
        <v>0</v>
      </c>
      <c r="BI18" s="14">
        <f t="shared" si="15"/>
        <v>0</v>
      </c>
      <c r="BJ18" s="14">
        <f t="shared" si="5"/>
        <v>0</v>
      </c>
      <c r="BK18" s="14">
        <f t="shared" si="16"/>
        <v>0</v>
      </c>
      <c r="BL18" s="14">
        <f t="shared" si="17"/>
        <v>0</v>
      </c>
      <c r="BM18" s="14">
        <f t="shared" si="18"/>
        <v>0</v>
      </c>
      <c r="BN18" s="13">
        <f t="shared" si="6"/>
        <v>0</v>
      </c>
      <c r="BO18" s="14">
        <v>0</v>
      </c>
      <c r="BP18" s="38">
        <f t="shared" si="7"/>
        <v>0</v>
      </c>
      <c r="BQ18" s="38">
        <f t="shared" si="8"/>
        <v>0</v>
      </c>
      <c r="BR18" s="96"/>
      <c r="BT18" s="152" t="s">
        <v>80</v>
      </c>
      <c r="BU18" s="141"/>
      <c r="BV18" s="14"/>
      <c r="BW18" s="112"/>
      <c r="BX18" s="77"/>
      <c r="BZ18" s="112"/>
      <c r="CA18" s="77"/>
      <c r="CC18" s="112"/>
      <c r="CD18" s="76"/>
      <c r="CE18" s="14"/>
      <c r="CF18" s="113"/>
      <c r="CG18" s="77"/>
      <c r="CI18" s="112"/>
      <c r="CJ18" s="77"/>
      <c r="CL18" s="112"/>
      <c r="CM18" s="77"/>
      <c r="CS18" s="137"/>
      <c r="CU18" s="173" t="str">
        <f t="shared" si="9"/>
        <v/>
      </c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</row>
    <row r="19" spans="2:129" ht="10.5" customHeight="1">
      <c r="B19" s="41"/>
      <c r="C19" s="42"/>
      <c r="D19" s="42"/>
      <c r="E19" s="52"/>
      <c r="F19" s="42"/>
      <c r="G19" s="43"/>
      <c r="H19" s="52"/>
      <c r="I19" s="42"/>
      <c r="J19" s="43"/>
      <c r="K19" s="52"/>
      <c r="L19" s="42"/>
      <c r="M19" s="43"/>
      <c r="N19" s="52"/>
      <c r="O19" s="42"/>
      <c r="P19" s="43"/>
      <c r="Q19" s="52"/>
      <c r="R19" s="42"/>
      <c r="S19" s="43"/>
      <c r="T19" s="52"/>
      <c r="U19" s="42"/>
      <c r="V19" s="43"/>
      <c r="W19" s="52"/>
      <c r="X19" s="42"/>
      <c r="Y19" s="43"/>
      <c r="Z19" s="52"/>
      <c r="AA19" s="42"/>
      <c r="AB19" s="43"/>
      <c r="AC19" s="52"/>
      <c r="AD19" s="42"/>
      <c r="AE19" s="43"/>
      <c r="AF19" s="52"/>
      <c r="AG19" s="42"/>
      <c r="AH19" s="43"/>
      <c r="AI19" s="107"/>
      <c r="AJ19" s="42"/>
      <c r="AK19" s="43"/>
      <c r="AL19" s="107"/>
      <c r="AM19" s="42"/>
      <c r="AN19" s="43"/>
      <c r="AO19" s="107"/>
      <c r="AP19" s="42"/>
      <c r="AQ19" s="43"/>
      <c r="AR19" s="107"/>
      <c r="AS19" s="42"/>
      <c r="AT19" s="43"/>
      <c r="AU19" s="107"/>
      <c r="AV19" s="42"/>
      <c r="AW19" s="43"/>
      <c r="AX19" s="36" t="str">
        <f t="shared" si="0"/>
        <v/>
      </c>
      <c r="AY19" s="14" t="str">
        <f t="shared" si="1"/>
        <v/>
      </c>
      <c r="AZ19" s="37">
        <f t="shared" si="10"/>
        <v>0</v>
      </c>
      <c r="BA19" s="14">
        <f t="shared" si="11"/>
        <v>0</v>
      </c>
      <c r="BB19" s="14">
        <f t="shared" si="12"/>
        <v>0</v>
      </c>
      <c r="BC19" s="14">
        <f t="shared" si="19"/>
        <v>0</v>
      </c>
      <c r="BD19" s="14">
        <f t="shared" si="13"/>
        <v>0</v>
      </c>
      <c r="BE19" s="14">
        <f t="shared" si="2"/>
        <v>0</v>
      </c>
      <c r="BF19" s="14">
        <f t="shared" si="3"/>
        <v>0</v>
      </c>
      <c r="BG19" s="39">
        <f t="shared" si="14"/>
        <v>0</v>
      </c>
      <c r="BH19" s="14">
        <f t="shared" si="4"/>
        <v>0</v>
      </c>
      <c r="BI19" s="14">
        <f t="shared" si="15"/>
        <v>0</v>
      </c>
      <c r="BJ19" s="14"/>
      <c r="BK19" s="14">
        <f t="shared" si="16"/>
        <v>0</v>
      </c>
      <c r="BL19" s="14">
        <f t="shared" si="17"/>
        <v>0</v>
      </c>
      <c r="BM19" s="14">
        <f t="shared" si="18"/>
        <v>0</v>
      </c>
      <c r="BN19" s="13">
        <f t="shared" si="6"/>
        <v>0</v>
      </c>
      <c r="BP19" s="38">
        <f t="shared" si="7"/>
        <v>0</v>
      </c>
      <c r="BQ19" s="38">
        <f t="shared" si="8"/>
        <v>0</v>
      </c>
      <c r="BR19" s="96"/>
      <c r="BT19" s="6" t="s">
        <v>81</v>
      </c>
      <c r="BU19" s="145"/>
      <c r="BV19" s="14"/>
      <c r="BW19" s="112"/>
      <c r="BX19" s="77"/>
      <c r="BZ19" s="112"/>
      <c r="CA19" s="77"/>
      <c r="CC19" s="112"/>
      <c r="CD19" s="76"/>
      <c r="CE19" s="14"/>
      <c r="CF19" s="113"/>
      <c r="CG19" s="77"/>
      <c r="CI19" s="112"/>
      <c r="CJ19" s="77"/>
      <c r="CL19" s="112"/>
      <c r="CM19" s="77"/>
      <c r="CS19" s="137"/>
      <c r="CU19" s="173" t="str">
        <f t="shared" si="9"/>
        <v/>
      </c>
      <c r="CZ19" s="26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</row>
    <row r="20" spans="2:129" ht="10.5" customHeight="1">
      <c r="B20" s="102" t="s">
        <v>55</v>
      </c>
      <c r="C20" s="101">
        <f>SUM(D2+D4+D6+D8+D10+D12+D14+D16+D18)</f>
        <v>0</v>
      </c>
      <c r="E20" s="44"/>
      <c r="F20" s="34"/>
      <c r="G20" s="34"/>
      <c r="H20" s="44"/>
      <c r="I20" s="34"/>
      <c r="J20" s="34"/>
      <c r="K20" s="44"/>
      <c r="L20" s="34"/>
      <c r="M20" s="34"/>
      <c r="N20" s="44"/>
      <c r="O20" s="34"/>
      <c r="P20" s="34"/>
      <c r="Q20" s="44"/>
      <c r="R20" s="34"/>
      <c r="S20" s="34"/>
      <c r="T20" s="44"/>
      <c r="U20" s="34"/>
      <c r="V20" s="34"/>
      <c r="W20" s="44"/>
      <c r="X20" s="34"/>
      <c r="Y20" s="34"/>
      <c r="Z20" s="44"/>
      <c r="AA20" s="34"/>
      <c r="AB20" s="34"/>
      <c r="AC20" s="44"/>
      <c r="AD20" s="34"/>
      <c r="AE20" s="34"/>
      <c r="AF20" s="44"/>
      <c r="AG20" s="34"/>
      <c r="AH20" s="34"/>
      <c r="AI20" s="44"/>
      <c r="AJ20" s="34"/>
      <c r="AK20" s="34"/>
      <c r="AL20" s="44"/>
      <c r="AM20" s="34"/>
      <c r="AN20" s="34"/>
      <c r="AO20" s="44"/>
      <c r="AP20" s="34"/>
      <c r="AQ20" s="34"/>
      <c r="AR20" s="44"/>
      <c r="AS20" s="34"/>
      <c r="AT20" s="34"/>
      <c r="AU20" s="44"/>
      <c r="AV20" s="34"/>
      <c r="AW20" s="34"/>
      <c r="AY20" s="68"/>
      <c r="AZ20" s="68">
        <f>SUM(AZ2:AZ19)+SUM(AZ22:AZ27)</f>
        <v>0</v>
      </c>
      <c r="BA20" s="68">
        <f t="shared" ref="BA20:BO20" si="22">SUM(BA2:BA19)+SUM(BA22:BA27)</f>
        <v>0</v>
      </c>
      <c r="BB20" s="68">
        <f t="shared" si="22"/>
        <v>0</v>
      </c>
      <c r="BC20" s="68">
        <f t="shared" si="22"/>
        <v>0</v>
      </c>
      <c r="BD20" s="68">
        <f t="shared" si="22"/>
        <v>0</v>
      </c>
      <c r="BE20" s="68">
        <f t="shared" si="22"/>
        <v>0</v>
      </c>
      <c r="BF20" s="68">
        <f t="shared" si="22"/>
        <v>0</v>
      </c>
      <c r="BG20" s="69">
        <f t="shared" si="22"/>
        <v>0</v>
      </c>
      <c r="BH20" s="68">
        <f t="shared" si="22"/>
        <v>0</v>
      </c>
      <c r="BI20" s="68">
        <f t="shared" si="22"/>
        <v>0</v>
      </c>
      <c r="BJ20" s="68">
        <f t="shared" si="22"/>
        <v>0</v>
      </c>
      <c r="BK20" s="68">
        <f>SUM(BK2:BK19)+SUM(BK22:BK27)</f>
        <v>0</v>
      </c>
      <c r="BL20" s="68">
        <f t="shared" si="22"/>
        <v>0</v>
      </c>
      <c r="BM20" s="68">
        <f t="shared" si="22"/>
        <v>0</v>
      </c>
      <c r="BN20" s="45">
        <f t="shared" si="22"/>
        <v>0</v>
      </c>
      <c r="BO20" s="68">
        <f t="shared" si="22"/>
        <v>0</v>
      </c>
      <c r="BP20" s="68">
        <f>SUM(BP2:BP19)+SUM(BP22:BP27)</f>
        <v>0</v>
      </c>
      <c r="BQ20" s="70">
        <f t="shared" si="8"/>
        <v>0</v>
      </c>
      <c r="BR20" s="96"/>
      <c r="BT20" s="152" t="s">
        <v>82</v>
      </c>
      <c r="BU20" s="139"/>
      <c r="BV20" s="14"/>
      <c r="BW20" s="112"/>
      <c r="BX20" s="77"/>
      <c r="BZ20" s="112"/>
      <c r="CA20" s="77"/>
      <c r="CC20" s="112"/>
      <c r="CD20" s="76"/>
      <c r="CE20" s="14"/>
      <c r="CF20" s="113"/>
      <c r="CG20" s="77"/>
      <c r="CI20" s="112"/>
      <c r="CJ20" s="77"/>
      <c r="CL20" s="112"/>
      <c r="CM20" s="77"/>
      <c r="CQ20" s="14"/>
      <c r="CR20" s="14"/>
      <c r="CS20" s="14"/>
      <c r="CU20" s="174"/>
      <c r="CZ20" s="26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</row>
    <row r="21" spans="2:129" ht="10.5" customHeight="1">
      <c r="B21" s="48" t="s">
        <v>39</v>
      </c>
      <c r="E21" s="49" t="s">
        <v>16</v>
      </c>
      <c r="F21" s="50" t="s">
        <v>2</v>
      </c>
      <c r="G21" s="50" t="s">
        <v>32</v>
      </c>
      <c r="H21" s="49" t="s">
        <v>16</v>
      </c>
      <c r="I21" s="50"/>
      <c r="J21" s="50"/>
      <c r="K21" s="49" t="s">
        <v>16</v>
      </c>
      <c r="L21" s="50" t="s">
        <v>2</v>
      </c>
      <c r="M21" s="50" t="s">
        <v>32</v>
      </c>
      <c r="N21" s="49" t="s">
        <v>16</v>
      </c>
      <c r="O21" s="50" t="s">
        <v>2</v>
      </c>
      <c r="P21" s="50" t="s">
        <v>32</v>
      </c>
      <c r="Q21" s="49" t="s">
        <v>16</v>
      </c>
      <c r="R21" s="50" t="s">
        <v>2</v>
      </c>
      <c r="S21" s="50" t="s">
        <v>32</v>
      </c>
      <c r="T21" s="49" t="s">
        <v>16</v>
      </c>
      <c r="U21" s="50" t="s">
        <v>2</v>
      </c>
      <c r="V21" s="50" t="s">
        <v>32</v>
      </c>
      <c r="W21" s="49" t="s">
        <v>16</v>
      </c>
      <c r="X21" s="50" t="s">
        <v>2</v>
      </c>
      <c r="Y21" s="50" t="s">
        <v>32</v>
      </c>
      <c r="Z21" s="49" t="s">
        <v>16</v>
      </c>
      <c r="AA21" s="50" t="s">
        <v>2</v>
      </c>
      <c r="AB21" s="50" t="s">
        <v>32</v>
      </c>
      <c r="AC21" s="49" t="s">
        <v>16</v>
      </c>
      <c r="AD21" s="50" t="s">
        <v>2</v>
      </c>
      <c r="AE21" s="50" t="s">
        <v>32</v>
      </c>
      <c r="AF21" s="49" t="s">
        <v>16</v>
      </c>
      <c r="AG21" s="50" t="s">
        <v>2</v>
      </c>
      <c r="AH21" s="50" t="s">
        <v>32</v>
      </c>
      <c r="AI21" s="49" t="s">
        <v>16</v>
      </c>
      <c r="AJ21" s="50" t="s">
        <v>2</v>
      </c>
      <c r="AK21" s="50" t="s">
        <v>32</v>
      </c>
      <c r="AL21" s="49" t="s">
        <v>16</v>
      </c>
      <c r="AM21" s="50" t="s">
        <v>2</v>
      </c>
      <c r="AN21" s="50" t="s">
        <v>32</v>
      </c>
      <c r="AO21" s="49" t="s">
        <v>16</v>
      </c>
      <c r="AP21" s="50" t="s">
        <v>2</v>
      </c>
      <c r="AQ21" s="50" t="s">
        <v>32</v>
      </c>
      <c r="AR21" s="49" t="s">
        <v>16</v>
      </c>
      <c r="AS21" s="50" t="s">
        <v>2</v>
      </c>
      <c r="AT21" s="50" t="s">
        <v>32</v>
      </c>
      <c r="AU21" s="49" t="s">
        <v>16</v>
      </c>
      <c r="AV21" s="50" t="s">
        <v>2</v>
      </c>
      <c r="AW21" s="50" t="s">
        <v>32</v>
      </c>
      <c r="BG21" s="13">
        <f>COUNTIF(E21:AW21,"w")+COUNTIF(E21:AW21,"iw")</f>
        <v>0</v>
      </c>
      <c r="BL21" s="14">
        <f t="shared" ref="BL21:BL27" si="23">COUNTIF(E21:AW21,"*sf*")</f>
        <v>0</v>
      </c>
      <c r="BM21" s="14">
        <f t="shared" ref="BM21:BM27" si="24">COUNTIF(E21:AW21,"sac*")</f>
        <v>0</v>
      </c>
      <c r="BQ21" s="38"/>
      <c r="BR21" s="96"/>
      <c r="BT21" s="152" t="s">
        <v>83</v>
      </c>
      <c r="BU21" s="138"/>
      <c r="BV21" s="14"/>
      <c r="BW21" s="112"/>
      <c r="BX21" s="77"/>
      <c r="BZ21" s="112"/>
      <c r="CA21" s="77"/>
      <c r="CC21" s="112"/>
      <c r="CD21" s="76"/>
      <c r="CE21" s="14"/>
      <c r="CF21" s="113"/>
      <c r="CG21" s="77"/>
      <c r="CI21" s="112"/>
      <c r="CJ21" s="77"/>
      <c r="CL21" s="112"/>
      <c r="CM21" s="77"/>
      <c r="CN21" s="14"/>
      <c r="CQ21" s="14"/>
      <c r="CR21" s="14"/>
      <c r="CS21" s="14"/>
      <c r="CU21" s="174"/>
      <c r="CZ21" s="26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</row>
    <row r="22" spans="2:129" ht="9.75" customHeight="1">
      <c r="B22" s="135"/>
      <c r="C22" s="51"/>
      <c r="D22" s="51"/>
      <c r="E22" s="40"/>
      <c r="F22" s="34"/>
      <c r="G22" s="35"/>
      <c r="H22" s="40"/>
      <c r="I22" s="34"/>
      <c r="J22" s="35"/>
      <c r="K22" s="40"/>
      <c r="L22" s="34"/>
      <c r="M22" s="35"/>
      <c r="N22" s="40"/>
      <c r="O22" s="34"/>
      <c r="P22" s="35"/>
      <c r="Q22" s="40"/>
      <c r="R22" s="34"/>
      <c r="S22" s="35"/>
      <c r="T22" s="40"/>
      <c r="U22" s="34"/>
      <c r="V22" s="35"/>
      <c r="W22" s="40"/>
      <c r="X22" s="34"/>
      <c r="Y22" s="35"/>
      <c r="Z22" s="40"/>
      <c r="AA22" s="34"/>
      <c r="AB22" s="35"/>
      <c r="AC22" s="40"/>
      <c r="AD22" s="34"/>
      <c r="AE22" s="35"/>
      <c r="AF22" s="40"/>
      <c r="AG22" s="34"/>
      <c r="AH22" s="35"/>
      <c r="AI22" s="119"/>
      <c r="AJ22" s="34"/>
      <c r="AK22" s="35"/>
      <c r="AL22" s="119"/>
      <c r="AM22" s="34"/>
      <c r="AN22" s="35"/>
      <c r="AO22" s="119"/>
      <c r="AP22" s="34"/>
      <c r="AQ22" s="35"/>
      <c r="AR22" s="119"/>
      <c r="AS22" s="34"/>
      <c r="AT22" s="35"/>
      <c r="AU22" s="119"/>
      <c r="AV22" s="34"/>
      <c r="AW22" s="35"/>
      <c r="AX22" s="36" t="str">
        <f t="shared" ref="AX22:AX27" si="25">IF(B22="","",B22)</f>
        <v/>
      </c>
      <c r="AY22" s="14" t="str">
        <f t="shared" ref="AY22:AY27" si="26">IF(ISTEXT(B22),1,"")</f>
        <v/>
      </c>
      <c r="AZ22" s="37">
        <f t="shared" ref="AZ22:AZ27" si="27">COUNTIF(E22:AW22,"*")-COUNTIF(E22:AW22,"bb")-COUNTIF(E22:AW22,"ibb")-COUNTIF(E22:AW22,"hbp")-COUNTIF(E22:AW22,"cs")-COUNTIF(E22:AW22,"po")-COUNTIF(E22:AW22,"sf*")-COUNTIF(E22:AW22,"sac*")-COUNTIF(E22:AW22,"ob")-COUNTIF(E22:AW22,"sb")</f>
        <v>0</v>
      </c>
      <c r="BA22" s="14">
        <f t="shared" ref="BA22:BA27" si="28">COUNT(F22,I22,L22,O22,R22,U22,X22,AA22,AD22,AG22,AJ22,AM22,AP22,AS22, AV22)</f>
        <v>0</v>
      </c>
      <c r="BB22" s="14">
        <f t="shared" ref="BB22:BB27" si="29">COUNTIF(E22:AW22,"1B")+COUNTIF(E22:AW22,"2B")+COUNTIF(E22:AW22,"3B")+COUNTIF(E22:AW22,"hr")+COUNTIF(E22:AW22,"1bsb")+COUNTIF(E22:AW22,"2bsb")</f>
        <v>0</v>
      </c>
      <c r="BC22" s="14">
        <f t="shared" ref="BC22:BC27" si="30">SUM(G22,J22,M22,P22,S22,V22,Y22,AB22,AE22,AH22,AK22,AN22, AQ22, AT22, AW22)</f>
        <v>0</v>
      </c>
      <c r="BD22" s="14">
        <f t="shared" ref="BD22:BD27" si="31">COUNTIF(E22:AW22,"2B")+COUNTIF(E22:AW22,"2Bsb")</f>
        <v>0</v>
      </c>
      <c r="BE22" s="14">
        <f t="shared" ref="BE22:BE27" si="32">COUNTIF(E22:AW22,"3B")</f>
        <v>0</v>
      </c>
      <c r="BF22" s="14">
        <f t="shared" ref="BF22:BF27" si="33">COUNTIF(E22:AW22,"hr")</f>
        <v>0</v>
      </c>
      <c r="BG22" s="39">
        <f t="shared" ref="BG22:BG27" si="34">COUNTIF(E22:AW22,"*bb*")</f>
        <v>0</v>
      </c>
      <c r="BH22" s="14">
        <f t="shared" ref="BH22:BH27" si="35">COUNTIF(E22:AW22,"k")</f>
        <v>0</v>
      </c>
      <c r="BI22" s="14">
        <f t="shared" ref="BI22:BI27" si="36">COUNTIF(E22:AW22,"*sb*")</f>
        <v>0</v>
      </c>
      <c r="BJ22" s="14">
        <f t="shared" ref="BJ22:BJ27" si="37">COUNTIF(E22:AW22,"CS")</f>
        <v>0</v>
      </c>
      <c r="BK22" s="14">
        <f t="shared" ref="BK22:BK27" si="38">COUNTIF(E22:AW22,"hbp")</f>
        <v>0</v>
      </c>
      <c r="BL22" s="14">
        <f t="shared" si="23"/>
        <v>0</v>
      </c>
      <c r="BM22" s="14">
        <f t="shared" si="24"/>
        <v>0</v>
      </c>
      <c r="BN22" s="13">
        <f t="shared" ref="BN22:BN27" si="39">COUNTIF(E22:AW22,"*dp*")-COUNTIF(E22:AW22,"xdp*")</f>
        <v>0</v>
      </c>
      <c r="BP22" s="38">
        <f t="shared" ref="BP22:BP27" si="40">AZ22+BL22+BK22+BG22+BM22</f>
        <v>0</v>
      </c>
      <c r="BQ22" s="38">
        <f t="shared" ref="BQ22:BQ27" si="41">BF22*4+BE22*3+BD22*2+(BB22-SUM(BD22:BF22))</f>
        <v>0</v>
      </c>
      <c r="BR22" s="96"/>
      <c r="BT22" s="152" t="s">
        <v>84</v>
      </c>
      <c r="BU22" s="140"/>
      <c r="BV22" s="14"/>
      <c r="CN22" s="14"/>
      <c r="CQ22" s="14"/>
      <c r="CR22" s="14"/>
      <c r="CS22" s="14"/>
      <c r="CU22" s="173" t="str">
        <f t="shared" ref="CU22:CU27" si="42">IF(BF22&gt;1,CONCATENATE(B22,BF22),IF(BF22&gt;0,B22,""))</f>
        <v/>
      </c>
      <c r="CZ22" s="26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</row>
    <row r="23" spans="2:129" ht="9.75" customHeight="1">
      <c r="B23" s="136"/>
      <c r="C23" s="52"/>
      <c r="D23" s="52"/>
      <c r="E23" s="197"/>
      <c r="F23" s="42"/>
      <c r="G23" s="43"/>
      <c r="H23" s="197"/>
      <c r="I23" s="42"/>
      <c r="J23" s="43"/>
      <c r="K23" s="197"/>
      <c r="L23" s="42"/>
      <c r="M23" s="43"/>
      <c r="N23" s="197"/>
      <c r="O23" s="42"/>
      <c r="P23" s="43"/>
      <c r="Q23" s="197"/>
      <c r="R23" s="42"/>
      <c r="S23" s="43"/>
      <c r="T23" s="197"/>
      <c r="U23" s="42"/>
      <c r="V23" s="43"/>
      <c r="W23" s="197"/>
      <c r="X23" s="42"/>
      <c r="Y23" s="43"/>
      <c r="Z23" s="197"/>
      <c r="AA23" s="42"/>
      <c r="AB23" s="43"/>
      <c r="AC23" s="197"/>
      <c r="AD23" s="42"/>
      <c r="AE23" s="43"/>
      <c r="AF23" s="197"/>
      <c r="AG23" s="42"/>
      <c r="AH23" s="43"/>
      <c r="AI23" s="120"/>
      <c r="AJ23" s="42"/>
      <c r="AK23" s="43"/>
      <c r="AL23" s="120"/>
      <c r="AM23" s="42"/>
      <c r="AN23" s="43"/>
      <c r="AO23" s="120"/>
      <c r="AP23" s="42"/>
      <c r="AQ23" s="43"/>
      <c r="AR23" s="120"/>
      <c r="AS23" s="42"/>
      <c r="AT23" s="43"/>
      <c r="AU23" s="120"/>
      <c r="AV23" s="42"/>
      <c r="AW23" s="43"/>
      <c r="AX23" s="36" t="str">
        <f t="shared" si="25"/>
        <v/>
      </c>
      <c r="AY23" s="14" t="str">
        <f t="shared" si="26"/>
        <v/>
      </c>
      <c r="AZ23" s="37">
        <f t="shared" si="27"/>
        <v>0</v>
      </c>
      <c r="BA23" s="14">
        <f t="shared" si="28"/>
        <v>0</v>
      </c>
      <c r="BB23" s="14">
        <f t="shared" si="29"/>
        <v>0</v>
      </c>
      <c r="BC23" s="14">
        <f t="shared" si="30"/>
        <v>0</v>
      </c>
      <c r="BD23" s="14">
        <f t="shared" si="31"/>
        <v>0</v>
      </c>
      <c r="BE23" s="14">
        <f t="shared" si="32"/>
        <v>0</v>
      </c>
      <c r="BF23" s="14">
        <f t="shared" si="33"/>
        <v>0</v>
      </c>
      <c r="BG23" s="39">
        <f t="shared" si="34"/>
        <v>0</v>
      </c>
      <c r="BH23" s="14">
        <f t="shared" si="35"/>
        <v>0</v>
      </c>
      <c r="BI23" s="14">
        <f t="shared" si="36"/>
        <v>0</v>
      </c>
      <c r="BJ23" s="14">
        <f t="shared" si="37"/>
        <v>0</v>
      </c>
      <c r="BK23" s="14">
        <f t="shared" si="38"/>
        <v>0</v>
      </c>
      <c r="BL23" s="14">
        <f t="shared" si="23"/>
        <v>0</v>
      </c>
      <c r="BM23" s="14">
        <f t="shared" si="24"/>
        <v>0</v>
      </c>
      <c r="BN23" s="13">
        <f t="shared" si="39"/>
        <v>0</v>
      </c>
      <c r="BP23" s="38">
        <f t="shared" si="40"/>
        <v>0</v>
      </c>
      <c r="BQ23" s="38">
        <f t="shared" si="41"/>
        <v>0</v>
      </c>
      <c r="BR23" s="96"/>
      <c r="BT23" s="152" t="s">
        <v>78</v>
      </c>
      <c r="BU23" s="142"/>
      <c r="BV23" s="14"/>
      <c r="CQ23" s="14"/>
      <c r="CR23" s="14"/>
      <c r="CS23" s="14"/>
      <c r="CU23" s="173" t="str">
        <f t="shared" si="42"/>
        <v/>
      </c>
      <c r="CZ23" s="26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</row>
    <row r="24" spans="2:129" ht="9.75" customHeight="1">
      <c r="B24" s="135"/>
      <c r="C24" s="53"/>
      <c r="D24" s="54"/>
      <c r="E24" s="198"/>
      <c r="G24" s="55"/>
      <c r="H24" s="198"/>
      <c r="J24" s="55"/>
      <c r="K24" s="198"/>
      <c r="M24" s="55"/>
      <c r="N24" s="198"/>
      <c r="P24" s="55"/>
      <c r="Q24" s="198"/>
      <c r="S24" s="55"/>
      <c r="T24" s="198"/>
      <c r="V24" s="55"/>
      <c r="W24" s="198"/>
      <c r="Y24" s="55"/>
      <c r="Z24" s="198"/>
      <c r="AB24" s="55"/>
      <c r="AC24" s="198"/>
      <c r="AE24" s="55"/>
      <c r="AF24" s="198"/>
      <c r="AH24" s="55"/>
      <c r="AI24" s="121"/>
      <c r="AK24" s="55"/>
      <c r="AL24" s="121"/>
      <c r="AN24" s="55"/>
      <c r="AO24" s="121"/>
      <c r="AQ24" s="55"/>
      <c r="AR24" s="121"/>
      <c r="AT24" s="55"/>
      <c r="AU24" s="121"/>
      <c r="AW24" s="55"/>
      <c r="AX24" s="36" t="str">
        <f t="shared" si="25"/>
        <v/>
      </c>
      <c r="AY24" s="14" t="str">
        <f t="shared" si="26"/>
        <v/>
      </c>
      <c r="AZ24" s="37">
        <f t="shared" si="27"/>
        <v>0</v>
      </c>
      <c r="BA24" s="14">
        <f t="shared" si="28"/>
        <v>0</v>
      </c>
      <c r="BB24" s="14">
        <f t="shared" si="29"/>
        <v>0</v>
      </c>
      <c r="BC24" s="14">
        <f t="shared" si="30"/>
        <v>0</v>
      </c>
      <c r="BD24" s="14">
        <f t="shared" si="31"/>
        <v>0</v>
      </c>
      <c r="BE24" s="14">
        <f t="shared" si="32"/>
        <v>0</v>
      </c>
      <c r="BF24" s="14">
        <f t="shared" si="33"/>
        <v>0</v>
      </c>
      <c r="BG24" s="39">
        <f t="shared" si="34"/>
        <v>0</v>
      </c>
      <c r="BH24" s="14">
        <f t="shared" si="35"/>
        <v>0</v>
      </c>
      <c r="BI24" s="14">
        <f t="shared" si="36"/>
        <v>0</v>
      </c>
      <c r="BJ24" s="14">
        <f t="shared" si="37"/>
        <v>0</v>
      </c>
      <c r="BK24" s="14">
        <f t="shared" si="38"/>
        <v>0</v>
      </c>
      <c r="BL24" s="14">
        <f t="shared" si="23"/>
        <v>0</v>
      </c>
      <c r="BM24" s="14">
        <f t="shared" si="24"/>
        <v>0</v>
      </c>
      <c r="BN24" s="13">
        <f t="shared" si="39"/>
        <v>0</v>
      </c>
      <c r="BP24" s="38">
        <f t="shared" si="40"/>
        <v>0</v>
      </c>
      <c r="BQ24" s="38">
        <f t="shared" si="41"/>
        <v>0</v>
      </c>
      <c r="BR24" s="96"/>
      <c r="BT24" s="152" t="s">
        <v>79</v>
      </c>
      <c r="BU24" s="153"/>
      <c r="BV24" s="14"/>
      <c r="CQ24" s="14"/>
      <c r="CR24" s="14"/>
      <c r="CS24" s="14"/>
      <c r="CU24" s="173" t="str">
        <f t="shared" si="42"/>
        <v/>
      </c>
      <c r="CZ24" s="26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</row>
    <row r="25" spans="2:129" ht="9.75" customHeight="1">
      <c r="B25" s="136"/>
      <c r="C25" s="56"/>
      <c r="D25" s="54"/>
      <c r="E25" s="198"/>
      <c r="G25" s="55"/>
      <c r="H25" s="198"/>
      <c r="J25" s="55"/>
      <c r="K25" s="198"/>
      <c r="M25" s="55"/>
      <c r="N25" s="198"/>
      <c r="P25" s="55"/>
      <c r="Q25" s="198"/>
      <c r="S25" s="55"/>
      <c r="T25" s="198"/>
      <c r="V25" s="55"/>
      <c r="W25" s="198"/>
      <c r="Y25" s="55"/>
      <c r="Z25" s="198"/>
      <c r="AB25" s="55"/>
      <c r="AC25" s="198"/>
      <c r="AE25" s="55"/>
      <c r="AF25" s="198"/>
      <c r="AH25" s="55"/>
      <c r="AI25" s="121"/>
      <c r="AK25" s="55"/>
      <c r="AL25" s="121"/>
      <c r="AN25" s="55"/>
      <c r="AO25" s="121"/>
      <c r="AQ25" s="55"/>
      <c r="AR25" s="121"/>
      <c r="AT25" s="55"/>
      <c r="AU25" s="121"/>
      <c r="AW25" s="55"/>
      <c r="AX25" s="36" t="str">
        <f t="shared" si="25"/>
        <v/>
      </c>
      <c r="AY25" s="14" t="str">
        <f t="shared" si="26"/>
        <v/>
      </c>
      <c r="AZ25" s="37">
        <f t="shared" si="27"/>
        <v>0</v>
      </c>
      <c r="BA25" s="14">
        <f t="shared" si="28"/>
        <v>0</v>
      </c>
      <c r="BB25" s="14">
        <f t="shared" si="29"/>
        <v>0</v>
      </c>
      <c r="BC25" s="14">
        <f t="shared" si="30"/>
        <v>0</v>
      </c>
      <c r="BD25" s="14">
        <f t="shared" si="31"/>
        <v>0</v>
      </c>
      <c r="BE25" s="14">
        <f t="shared" si="32"/>
        <v>0</v>
      </c>
      <c r="BF25" s="14">
        <f t="shared" si="33"/>
        <v>0</v>
      </c>
      <c r="BG25" s="39">
        <f t="shared" si="34"/>
        <v>0</v>
      </c>
      <c r="BH25" s="14">
        <f t="shared" si="35"/>
        <v>0</v>
      </c>
      <c r="BI25" s="14">
        <f t="shared" si="36"/>
        <v>0</v>
      </c>
      <c r="BJ25" s="14">
        <f t="shared" si="37"/>
        <v>0</v>
      </c>
      <c r="BK25" s="14">
        <f t="shared" si="38"/>
        <v>0</v>
      </c>
      <c r="BL25" s="14">
        <f t="shared" si="23"/>
        <v>0</v>
      </c>
      <c r="BM25" s="14">
        <f t="shared" si="24"/>
        <v>0</v>
      </c>
      <c r="BN25" s="13">
        <f t="shared" si="39"/>
        <v>0</v>
      </c>
      <c r="BP25" s="38">
        <f t="shared" si="40"/>
        <v>0</v>
      </c>
      <c r="BQ25" s="38">
        <f t="shared" si="41"/>
        <v>0</v>
      </c>
      <c r="BR25" s="96"/>
      <c r="BU25" s="14"/>
      <c r="BV25" s="14"/>
      <c r="CQ25" s="14"/>
      <c r="CR25" s="14"/>
      <c r="CS25" s="14"/>
      <c r="CU25" s="173" t="str">
        <f t="shared" si="42"/>
        <v/>
      </c>
      <c r="CZ25" s="26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</row>
    <row r="26" spans="2:129" ht="9.75" customHeight="1">
      <c r="B26" s="135"/>
      <c r="C26" s="51"/>
      <c r="D26" s="51"/>
      <c r="E26" s="40"/>
      <c r="F26" s="34"/>
      <c r="G26" s="35"/>
      <c r="H26" s="40"/>
      <c r="I26" s="34"/>
      <c r="J26" s="35"/>
      <c r="K26" s="40"/>
      <c r="L26" s="34"/>
      <c r="M26" s="35"/>
      <c r="N26" s="40"/>
      <c r="O26" s="34"/>
      <c r="P26" s="35"/>
      <c r="Q26" s="40"/>
      <c r="R26" s="34"/>
      <c r="S26" s="35"/>
      <c r="T26" s="40"/>
      <c r="U26" s="34"/>
      <c r="V26" s="35"/>
      <c r="W26" s="40"/>
      <c r="X26" s="34"/>
      <c r="Y26" s="35"/>
      <c r="Z26" s="40"/>
      <c r="AA26" s="34"/>
      <c r="AB26" s="35"/>
      <c r="AC26" s="40"/>
      <c r="AD26" s="34"/>
      <c r="AE26" s="35"/>
      <c r="AF26" s="40"/>
      <c r="AG26" s="34"/>
      <c r="AH26" s="35"/>
      <c r="AI26" s="119"/>
      <c r="AJ26" s="34"/>
      <c r="AK26" s="35"/>
      <c r="AL26" s="119"/>
      <c r="AM26" s="34"/>
      <c r="AN26" s="35"/>
      <c r="AO26" s="119"/>
      <c r="AP26" s="34"/>
      <c r="AQ26" s="35"/>
      <c r="AR26" s="119"/>
      <c r="AS26" s="34"/>
      <c r="AT26" s="35"/>
      <c r="AU26" s="119"/>
      <c r="AV26" s="34"/>
      <c r="AW26" s="35"/>
      <c r="AX26" s="36" t="str">
        <f t="shared" si="25"/>
        <v/>
      </c>
      <c r="AY26" s="14" t="str">
        <f t="shared" si="26"/>
        <v/>
      </c>
      <c r="AZ26" s="37">
        <f t="shared" si="27"/>
        <v>0</v>
      </c>
      <c r="BA26" s="14">
        <f t="shared" si="28"/>
        <v>0</v>
      </c>
      <c r="BB26" s="14">
        <f t="shared" si="29"/>
        <v>0</v>
      </c>
      <c r="BC26" s="14">
        <f t="shared" si="30"/>
        <v>0</v>
      </c>
      <c r="BD26" s="14">
        <f t="shared" si="31"/>
        <v>0</v>
      </c>
      <c r="BE26" s="14">
        <f t="shared" si="32"/>
        <v>0</v>
      </c>
      <c r="BF26" s="14">
        <f t="shared" si="33"/>
        <v>0</v>
      </c>
      <c r="BG26" s="39">
        <f t="shared" si="34"/>
        <v>0</v>
      </c>
      <c r="BH26" s="14">
        <f t="shared" si="35"/>
        <v>0</v>
      </c>
      <c r="BI26" s="14">
        <f t="shared" si="36"/>
        <v>0</v>
      </c>
      <c r="BJ26" s="14">
        <f t="shared" si="37"/>
        <v>0</v>
      </c>
      <c r="BK26" s="14">
        <f t="shared" si="38"/>
        <v>0</v>
      </c>
      <c r="BL26" s="14">
        <f t="shared" si="23"/>
        <v>0</v>
      </c>
      <c r="BM26" s="14">
        <f t="shared" si="24"/>
        <v>0</v>
      </c>
      <c r="BN26" s="13">
        <f t="shared" si="39"/>
        <v>0</v>
      </c>
      <c r="BP26" s="38">
        <f t="shared" si="40"/>
        <v>0</v>
      </c>
      <c r="BQ26" s="38">
        <f t="shared" si="41"/>
        <v>0</v>
      </c>
      <c r="BR26" s="96"/>
      <c r="BU26" s="14"/>
      <c r="BV26" s="14"/>
      <c r="CQ26" s="14"/>
      <c r="CR26" s="14"/>
      <c r="CS26" s="14"/>
      <c r="CU26" s="173" t="str">
        <f t="shared" si="42"/>
        <v/>
      </c>
      <c r="CZ26" s="26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</row>
    <row r="27" spans="2:129" ht="9.75" customHeight="1">
      <c r="B27" s="136"/>
      <c r="C27" s="52"/>
      <c r="D27" s="52"/>
      <c r="E27" s="197"/>
      <c r="F27" s="42"/>
      <c r="G27" s="43"/>
      <c r="H27" s="197"/>
      <c r="I27" s="42"/>
      <c r="J27" s="43"/>
      <c r="K27" s="197"/>
      <c r="L27" s="42"/>
      <c r="M27" s="43"/>
      <c r="N27" s="197"/>
      <c r="O27" s="42"/>
      <c r="P27" s="43"/>
      <c r="Q27" s="197"/>
      <c r="R27" s="42"/>
      <c r="S27" s="43"/>
      <c r="T27" s="197"/>
      <c r="U27" s="42"/>
      <c r="V27" s="43"/>
      <c r="W27" s="197"/>
      <c r="X27" s="42"/>
      <c r="Y27" s="43"/>
      <c r="Z27" s="197"/>
      <c r="AA27" s="42"/>
      <c r="AB27" s="43"/>
      <c r="AC27" s="197"/>
      <c r="AD27" s="42"/>
      <c r="AE27" s="43"/>
      <c r="AF27" s="197"/>
      <c r="AG27" s="42"/>
      <c r="AH27" s="43"/>
      <c r="AI27" s="120"/>
      <c r="AJ27" s="42"/>
      <c r="AK27" s="43"/>
      <c r="AL27" s="120"/>
      <c r="AM27" s="42"/>
      <c r="AN27" s="43"/>
      <c r="AO27" s="120"/>
      <c r="AP27" s="42"/>
      <c r="AQ27" s="43"/>
      <c r="AR27" s="120"/>
      <c r="AS27" s="42"/>
      <c r="AT27" s="43"/>
      <c r="AU27" s="120"/>
      <c r="AV27" s="42"/>
      <c r="AW27" s="43"/>
      <c r="AX27" s="36" t="str">
        <f t="shared" si="25"/>
        <v/>
      </c>
      <c r="AY27" s="14" t="str">
        <f t="shared" si="26"/>
        <v/>
      </c>
      <c r="AZ27" s="37">
        <f t="shared" si="27"/>
        <v>0</v>
      </c>
      <c r="BA27" s="14">
        <f t="shared" si="28"/>
        <v>0</v>
      </c>
      <c r="BB27" s="14">
        <f t="shared" si="29"/>
        <v>0</v>
      </c>
      <c r="BC27" s="14">
        <f t="shared" si="30"/>
        <v>0</v>
      </c>
      <c r="BD27" s="14">
        <f t="shared" si="31"/>
        <v>0</v>
      </c>
      <c r="BE27" s="14">
        <f t="shared" si="32"/>
        <v>0</v>
      </c>
      <c r="BF27" s="14">
        <f t="shared" si="33"/>
        <v>0</v>
      </c>
      <c r="BG27" s="39">
        <f t="shared" si="34"/>
        <v>0</v>
      </c>
      <c r="BH27" s="14">
        <f t="shared" si="35"/>
        <v>0</v>
      </c>
      <c r="BI27" s="14">
        <f t="shared" si="36"/>
        <v>0</v>
      </c>
      <c r="BJ27" s="14">
        <f t="shared" si="37"/>
        <v>0</v>
      </c>
      <c r="BK27" s="14">
        <f t="shared" si="38"/>
        <v>0</v>
      </c>
      <c r="BL27" s="14">
        <f t="shared" si="23"/>
        <v>0</v>
      </c>
      <c r="BM27" s="14">
        <f t="shared" si="24"/>
        <v>0</v>
      </c>
      <c r="BN27" s="13">
        <f t="shared" si="39"/>
        <v>0</v>
      </c>
      <c r="BP27" s="38">
        <f t="shared" si="40"/>
        <v>0</v>
      </c>
      <c r="BQ27" s="38">
        <f t="shared" si="41"/>
        <v>0</v>
      </c>
      <c r="BR27" s="96"/>
      <c r="BU27" s="14"/>
      <c r="BV27" s="14"/>
      <c r="CQ27" s="14"/>
      <c r="CR27" s="14"/>
      <c r="CS27" s="14"/>
      <c r="CU27" s="173" t="str">
        <f t="shared" si="42"/>
        <v/>
      </c>
      <c r="CZ27" s="26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</row>
    <row r="28" spans="2:129" ht="8.25" customHeight="1">
      <c r="B28" s="15"/>
      <c r="E28" s="65">
        <f>IF(E1=1,COUNTA(E2:E19,E22:E27))+IF(H1=1,COUNTA(H2:H19,H22:H27)+IF(K1=1,COUNTA(K2:K19,K22:K27),0))</f>
        <v>0</v>
      </c>
      <c r="F28" s="65">
        <f>E30</f>
        <v>0</v>
      </c>
      <c r="G28" s="65">
        <f>IF(E28=0,0,((E28-F28)-3))</f>
        <v>0</v>
      </c>
      <c r="H28" s="65">
        <f>IF(H1=2,COUNTA(H2:H19,H22:H27))+IF(K1=2,COUNTA(K2:K19,K22:K27)+IF(N1=2,COUNTA(N2:N19,N22:N27),0))</f>
        <v>0</v>
      </c>
      <c r="I28" s="65">
        <f>H30</f>
        <v>0</v>
      </c>
      <c r="J28" s="65">
        <f>IF(H28=0,0,((H28-I28)-3))</f>
        <v>0</v>
      </c>
      <c r="K28" s="65">
        <f>IF(K1=3,COUNTA(K2:K19,K22:K27))+IF(N1=3,COUNTA(N2:N19,N22:N27)+IF(Q1=3,COUNTA(Q2:Q19,Q22:Q27),0))</f>
        <v>0</v>
      </c>
      <c r="L28" s="65">
        <f>K30</f>
        <v>0</v>
      </c>
      <c r="M28" s="65">
        <f>IF(K28=0,0,((K28-L28)-3))</f>
        <v>0</v>
      </c>
      <c r="N28" s="65">
        <f>IF(N1=4,COUNTA(N2:N19,N22:N27))+IF(Q1=4,COUNTA(Q2:Q19,Q22:Q27)+IF(T1=4,COUNTA(T2:T19,T22:T27),0))</f>
        <v>0</v>
      </c>
      <c r="O28" s="65">
        <f>N30</f>
        <v>0</v>
      </c>
      <c r="P28" s="65">
        <f>IF(N28=0,0,((N28-O28)-3))</f>
        <v>0</v>
      </c>
      <c r="Q28" s="65">
        <f>IF(Q1=5,COUNTA(Q2:Q19,Q22:Q27))+IF(T1=5,COUNTA(T2:T19,T22:T27)+IF(W1=5,COUNTA(W2:W19,W22:W27),0))</f>
        <v>0</v>
      </c>
      <c r="R28" s="65">
        <f>Q30</f>
        <v>0</v>
      </c>
      <c r="S28" s="65">
        <f>IF(Q28=0,0,((Q28-R28)-3))</f>
        <v>0</v>
      </c>
      <c r="T28" s="65">
        <f>IF(T1=6,COUNTA(T2:T19,T22:T27))+IF(W1=6,COUNTA(W2:W19,W22:W27)+IF(Z1=6,COUNTA(Z2:Z19,Z22:Z27),0))</f>
        <v>0</v>
      </c>
      <c r="U28" s="65">
        <f>T30</f>
        <v>0</v>
      </c>
      <c r="V28" s="65">
        <f>IF(T28=0,0,((T28-U28)-3))</f>
        <v>0</v>
      </c>
      <c r="W28" s="65">
        <f>IF(W1=7,COUNTA(W2:W19,W22:W27))+IF(Z1=7,COUNTA(Z2:Z19,Z22:Z27)+IF(AC1=7,COUNTA(AC2:AC19,AC22:AC27),0))</f>
        <v>0</v>
      </c>
      <c r="X28" s="65">
        <f>W30</f>
        <v>0</v>
      </c>
      <c r="Y28" s="65">
        <f>IF(W28=0,0,((W28-X28)-3))</f>
        <v>0</v>
      </c>
      <c r="Z28" s="65">
        <f>IF(Z1=8,COUNTA(Z2:Z19,Z22:Z27))+IF(AC1=8,COUNTA(AC2:AC19,AC22:AC27)+IF(AF1=8,COUNTA(AF2:AF19,AF22:AF27),0))</f>
        <v>0</v>
      </c>
      <c r="AA28" s="65">
        <f>Z30</f>
        <v>0</v>
      </c>
      <c r="AB28" s="65">
        <f>IF(Z28=0,0,((Z28-AA28)-3))</f>
        <v>0</v>
      </c>
      <c r="AC28" s="65">
        <f>IF(AC1=9,COUNTA(AC2:AC19,AC22:AC27))+IF(AF1=9,COUNTA(AF2:AF19,AF22:AF27)+IF(AI1=9,COUNTA(AI2:AI19,AI22:AI27),0))</f>
        <v>0</v>
      </c>
      <c r="AD28" s="65">
        <f>AC30</f>
        <v>0</v>
      </c>
      <c r="AE28" s="65">
        <f>IF(AC28=0,0,((AC28-AD28)-3))</f>
        <v>0</v>
      </c>
      <c r="AF28" s="65">
        <f>IF(AF1=10,COUNTA(AF2:AF19,AF22:AF27))+IF(AI1=10,COUNTA(AI2:AI19,AI22:AI27)+IF(AL1=10,COUNTA(AL2:AL19,AL22:AL27),0))</f>
        <v>0</v>
      </c>
      <c r="AG28" s="65">
        <f>AF30</f>
        <v>0</v>
      </c>
      <c r="AH28" s="65">
        <f>IF(AF28=0,0,((AF28-AG28)-3))</f>
        <v>0</v>
      </c>
      <c r="AI28" s="65">
        <f>IF(AI1=11,COUNTA(AI2:AI19,AI22:AI27))+IF(AL1=11,COUNTA(AL2:AL19,AL22:AL27)+IF(AO1=11,COUNTA(AO2:AO19,AO22:AO27),0))</f>
        <v>0</v>
      </c>
      <c r="AJ28" s="65">
        <f>AI30</f>
        <v>0</v>
      </c>
      <c r="AK28" s="65">
        <f>IF(AI28=0,0,((AI28-AJ28)-3))</f>
        <v>0</v>
      </c>
      <c r="AL28" s="65">
        <f>IF(AL1=12,COUNTA(AL2:AL19,AL22:AL27))+IF(AO1=12,COUNTA(AO2:AO19,AO22:AO27)+IF(AR1=12,COUNTA(AR2:AR19,AR22:AR27),0))</f>
        <v>0</v>
      </c>
      <c r="AM28" s="65">
        <f>AL30</f>
        <v>0</v>
      </c>
      <c r="AN28" s="65">
        <f>IF(AL28=0,0,((AL28-AM28)-3))</f>
        <v>0</v>
      </c>
      <c r="AO28" s="65">
        <f>IF(AO1=13,COUNTA(AO2:AO19,AO22:AO27))+IF(AR1=13,COUNTA(AR2:AR19,AR22:AR27)+IF(AU1=13,COUNTA(AU2:AU19,AU22:AU27),0))</f>
        <v>0</v>
      </c>
      <c r="AP28" s="65">
        <f>AO30</f>
        <v>0</v>
      </c>
      <c r="AQ28" s="65">
        <f>IF(AO28=0,0,((AO28-AP28)-3))</f>
        <v>0</v>
      </c>
      <c r="AR28" s="65">
        <f>IF(AR1=14,COUNTA(AR2:AR19,AR22:AR27))+IF(AU1=14,COUNTA(AU2:AU19,AU22:AU27),0)</f>
        <v>0</v>
      </c>
      <c r="AS28" s="65">
        <f>AR30</f>
        <v>0</v>
      </c>
      <c r="AT28" s="65">
        <f>IF(AR28=0,0,((AR28-AS28)-3))</f>
        <v>0</v>
      </c>
      <c r="AU28" s="65">
        <f>IF(AU1=15,COUNTA(AU2:AU19,AU22:AU27))</f>
        <v>0</v>
      </c>
      <c r="AV28" s="65">
        <f>AU30</f>
        <v>0</v>
      </c>
      <c r="AW28" s="65">
        <f>IF(AU28=0,0,((AU28-AV28)-3))</f>
        <v>0</v>
      </c>
      <c r="AY28" s="14"/>
      <c r="AZ28" s="37"/>
      <c r="BA28" s="14"/>
      <c r="BB28" s="14"/>
      <c r="BC28" s="14"/>
      <c r="BD28" s="14"/>
      <c r="BE28" s="14"/>
      <c r="BF28" s="14"/>
      <c r="BG28" s="13"/>
      <c r="BH28" s="14"/>
      <c r="BI28" s="14"/>
      <c r="BJ28" s="14"/>
      <c r="BK28" s="14"/>
      <c r="BL28" s="14" t="s">
        <v>64</v>
      </c>
      <c r="BM28" s="14"/>
      <c r="BN28" s="14"/>
      <c r="BP28" s="38"/>
      <c r="BQ28" s="38"/>
      <c r="BR28" s="96"/>
      <c r="BU28" s="14"/>
      <c r="BV28" s="14"/>
      <c r="CE28" s="14"/>
      <c r="CF28" s="14"/>
      <c r="CG28" s="14"/>
      <c r="CH28" s="14"/>
      <c r="CL28" s="14"/>
      <c r="CN28" s="14"/>
      <c r="CU28" s="174"/>
      <c r="CZ28" s="26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</row>
    <row r="29" spans="2:129" ht="10.5" customHeight="1">
      <c r="E29" s="230">
        <v>1</v>
      </c>
      <c r="F29" s="230"/>
      <c r="G29" s="230"/>
      <c r="H29" s="230">
        <v>2</v>
      </c>
      <c r="I29" s="230"/>
      <c r="J29" s="230"/>
      <c r="K29" s="230">
        <v>3</v>
      </c>
      <c r="L29" s="230"/>
      <c r="M29" s="230"/>
      <c r="N29" s="230">
        <v>4</v>
      </c>
      <c r="O29" s="230"/>
      <c r="P29" s="230"/>
      <c r="Q29" s="230">
        <v>5</v>
      </c>
      <c r="R29" s="230"/>
      <c r="S29" s="230"/>
      <c r="T29" s="230">
        <v>6</v>
      </c>
      <c r="U29" s="230"/>
      <c r="V29" s="230"/>
      <c r="W29" s="230">
        <v>7</v>
      </c>
      <c r="X29" s="230"/>
      <c r="Y29" s="230"/>
      <c r="Z29" s="230">
        <v>8</v>
      </c>
      <c r="AA29" s="230"/>
      <c r="AB29" s="230"/>
      <c r="AC29" s="230">
        <v>9</v>
      </c>
      <c r="AD29" s="230"/>
      <c r="AE29" s="230"/>
      <c r="AF29" s="230">
        <v>10</v>
      </c>
      <c r="AG29" s="230"/>
      <c r="AH29" s="230"/>
      <c r="AI29" s="230">
        <v>11</v>
      </c>
      <c r="AJ29" s="230"/>
      <c r="AK29" s="230"/>
      <c r="AL29" s="230">
        <v>12</v>
      </c>
      <c r="AM29" s="230"/>
      <c r="AN29" s="230"/>
      <c r="AO29" s="230">
        <v>13</v>
      </c>
      <c r="AP29" s="230"/>
      <c r="AQ29" s="230"/>
      <c r="AR29" s="230">
        <v>14</v>
      </c>
      <c r="AS29" s="230"/>
      <c r="AT29" s="230"/>
      <c r="AU29" s="230">
        <v>15</v>
      </c>
      <c r="AV29" s="230"/>
      <c r="AW29" s="230"/>
      <c r="AY29" s="230" t="s">
        <v>2</v>
      </c>
      <c r="AZ29" s="230"/>
      <c r="BA29" s="230" t="s">
        <v>3</v>
      </c>
      <c r="BB29" s="230"/>
      <c r="BC29" s="230" t="s">
        <v>15</v>
      </c>
      <c r="BD29" s="230"/>
      <c r="BF29" s="103" t="s">
        <v>40</v>
      </c>
      <c r="BG29" s="57"/>
      <c r="BJ29" s="14"/>
      <c r="BK29" s="14"/>
      <c r="BL29" s="14" t="s">
        <v>65</v>
      </c>
      <c r="BM29" s="14"/>
      <c r="BN29" s="14"/>
      <c r="BR29" s="96"/>
      <c r="CE29" s="14"/>
      <c r="CF29" s="14"/>
      <c r="CN29" s="26"/>
      <c r="CU29" s="174"/>
      <c r="DY29" s="26"/>
    </row>
    <row r="30" spans="2:129" ht="15">
      <c r="B30" s="58" t="str">
        <f>'Game 1'!B30</f>
        <v>Visitor</v>
      </c>
      <c r="C30" s="59"/>
      <c r="D30" s="60"/>
      <c r="E30" s="231">
        <f>IF(E1=1,SUM(F2:F27),0)+IF(H1=1,SUM(I2:I27),0)</f>
        <v>0</v>
      </c>
      <c r="F30" s="232"/>
      <c r="G30" s="233"/>
      <c r="H30" s="231">
        <f>IF(H1=2,SUM(I2:I27),0)+IF(K1=2,SUM(L2:L27),0)+IF(N1=2,SUM(O2:O27),0)</f>
        <v>0</v>
      </c>
      <c r="I30" s="232"/>
      <c r="J30" s="233"/>
      <c r="K30" s="231">
        <f>IF(K1=3,SUM(L2:L27),0)+IF(N1=3,SUM(O2:O27),0)+IF(Q1=3,SUM(R2:R27),0)</f>
        <v>0</v>
      </c>
      <c r="L30" s="232"/>
      <c r="M30" s="233"/>
      <c r="N30" s="231">
        <f>IF(N1=4,SUM(O2:O27),0)+IF(Q1=4,SUM(R2:R27),0)+IF(T1=4,SUM(U2:U27),0)</f>
        <v>0</v>
      </c>
      <c r="O30" s="232"/>
      <c r="P30" s="233"/>
      <c r="Q30" s="231">
        <f>IF(Q1=5,SUM(R2:R27),0)+IF(T1=5,SUM(U2:U27),0)+IF(W1=5,SUM(X2:X27),0)</f>
        <v>0</v>
      </c>
      <c r="R30" s="232"/>
      <c r="S30" s="233"/>
      <c r="T30" s="231">
        <f>IF(T1=6,SUM(U2:U27),0)+IF(W1=6,SUM(X2:X27),0)+IF(Z1=6,SUM(AA2:AA27),0)</f>
        <v>0</v>
      </c>
      <c r="U30" s="232"/>
      <c r="V30" s="233"/>
      <c r="W30" s="231">
        <f>IF(W1=7,SUM(X2:X27),0)+IF(Z1=7,SUM(AA2:AA27),0)+IF(AC1=7,SUM(AD2:AD27),0)</f>
        <v>0</v>
      </c>
      <c r="X30" s="232"/>
      <c r="Y30" s="233"/>
      <c r="Z30" s="231">
        <f>IF(Z1=8,SUM(AA2:AA27),0)+IF(AC1=8,SUM(AD2:AD27),0)+IF(AF1=8,SUM(AG2:AG27),0)</f>
        <v>0</v>
      </c>
      <c r="AA30" s="232"/>
      <c r="AB30" s="233"/>
      <c r="AC30" s="231">
        <f>IF(AC1=9,SUM(AD2:AD27),0)+IF(AF1=9,SUM(AG2:AG27),0)+IF(AI1=9,SUM(AJ2:AJ27),0)</f>
        <v>0</v>
      </c>
      <c r="AD30" s="232"/>
      <c r="AE30" s="233"/>
      <c r="AF30" s="231">
        <f>IF(AF1=10,SUM(AG2:AG27),0)+IF(AI1=10,SUM(AJ2:AJ27),0)+IF(AL1=10,SUM(AM2:AM27),0)</f>
        <v>0</v>
      </c>
      <c r="AG30" s="232"/>
      <c r="AH30" s="233"/>
      <c r="AI30" s="231">
        <f>IF(AI1=11,SUM(AJ2:AJ27),0)+IF(AL1=11,SUM(AM2:AM27),0)+IF(AO1=11,SUM(AP2:AP27),0)</f>
        <v>0</v>
      </c>
      <c r="AJ30" s="232"/>
      <c r="AK30" s="233"/>
      <c r="AL30" s="231">
        <f>IF(AL1=12,SUM(AM2:AM27),0)+IF(AO1=12,SUM(AP2:AP27),0)+IF(AR1=12,SUM(AS2:AS27),0)</f>
        <v>0</v>
      </c>
      <c r="AM30" s="232"/>
      <c r="AN30" s="233"/>
      <c r="AO30" s="231">
        <f>IF(AO1=13,SUM(AP2:AP27),0)+IF(AR1=13,SUM(AS2:AS27),0)+IF(AU1=13,SUM(AV2:AV27),0)</f>
        <v>0</v>
      </c>
      <c r="AP30" s="232"/>
      <c r="AQ30" s="233"/>
      <c r="AR30" s="231">
        <f>IF(AR1=14,SUM(AS2:AS27),0)+IF(AU1=14,SUM(AV2:AV27),0)</f>
        <v>0</v>
      </c>
      <c r="AS30" s="232"/>
      <c r="AT30" s="233"/>
      <c r="AU30" s="231">
        <f>IF(AU1=15,SUM(AV2:AV27),0)</f>
        <v>0</v>
      </c>
      <c r="AV30" s="232"/>
      <c r="AW30" s="233"/>
      <c r="AX30" s="61"/>
      <c r="AY30" s="238">
        <f>SUM(E30:AW30)</f>
        <v>0</v>
      </c>
      <c r="AZ30" s="239"/>
      <c r="BA30" s="238">
        <f>BB20</f>
        <v>0</v>
      </c>
      <c r="BB30" s="239"/>
      <c r="BC30" s="236">
        <f>BO20+CO12</f>
        <v>0</v>
      </c>
      <c r="BD30" s="237"/>
      <c r="BF30" s="14">
        <f>SUM(G28+J28+M28+P28+S28+V28+Y28+AB28+AE28+AH28+AK28+AN28+AQ28+AT28+AW28)</f>
        <v>0</v>
      </c>
      <c r="BG30" s="26"/>
      <c r="BJ30" s="226">
        <f ca="1">RANDBETWEEN(1,6)</f>
        <v>5</v>
      </c>
      <c r="BK30" s="227"/>
      <c r="BL30" s="222">
        <f ca="1">RANDBETWEEN(1,6)</f>
        <v>2</v>
      </c>
      <c r="BM30" s="223"/>
      <c r="BN30" s="147">
        <f ca="1">RANDBETWEEN(1,6)</f>
        <v>5</v>
      </c>
      <c r="BR30" s="96"/>
      <c r="CE30" s="14"/>
      <c r="CF30" s="14"/>
      <c r="CN30" s="26"/>
      <c r="CU30" s="175" t="str">
        <f>SUBSTITUTE(TRIM(CONCATENATE(CU2," ",CU3," ",CU4," ",CU5," ",CU6," ",CU7," ",CU8," ",CU9," ",CU10," ",CU11," ",CU12," ",CU13," ",CU14," ",CU15," ",CU16," ",CU17," ",CU18," ",CU19," ",CU22," ",CU23," ",CU24," ",CU25," ",CU26," ",CU27))," ",",")</f>
        <v/>
      </c>
      <c r="DY30" s="26"/>
    </row>
    <row r="31" spans="2:129" ht="15">
      <c r="B31" s="58" t="str">
        <f>'Game 1'!B31</f>
        <v>Home</v>
      </c>
      <c r="C31" s="59"/>
      <c r="D31" s="60"/>
      <c r="E31" s="231">
        <f>IF(E33=1,SUM(F34:F59),0)+IF(H33=1,SUM(I34:I59),0)</f>
        <v>0</v>
      </c>
      <c r="F31" s="232"/>
      <c r="G31" s="233"/>
      <c r="H31" s="231">
        <f>IF(H33=2,SUM(I34:I59),0)+IF(K33=2,SUM(L34:L59),0)+IF(N33=2,SUM(O34:O59),0)</f>
        <v>0</v>
      </c>
      <c r="I31" s="232"/>
      <c r="J31" s="233"/>
      <c r="K31" s="231">
        <f>IF(K33=3,SUM(L34:L59),0)+IF(N33=3,SUM(O34:O59),0)+IF(Q33=3,SUM(R34:R59),0)</f>
        <v>0</v>
      </c>
      <c r="L31" s="232"/>
      <c r="M31" s="233"/>
      <c r="N31" s="231">
        <f>IF(N33=4,SUM(O34:O59),0)+IF(Q33=4,SUM(R34:R59),0)+IF(T33=4,SUM(U34:U59),0)</f>
        <v>0</v>
      </c>
      <c r="O31" s="232"/>
      <c r="P31" s="233"/>
      <c r="Q31" s="231">
        <f>IF(Q33=5,SUM(R34:R59),0)+IF(T33=5,SUM(U34:U59),0)+IF(W33=5,SUM(X34:X59),0)</f>
        <v>0</v>
      </c>
      <c r="R31" s="232"/>
      <c r="S31" s="233"/>
      <c r="T31" s="231">
        <f>IF(T33=6,SUM(U34:U59),0)+IF(W33=6,SUM(X34:X59),0)+IF(Z33=6,SUM(AA34:AA59),0)</f>
        <v>0</v>
      </c>
      <c r="U31" s="232"/>
      <c r="V31" s="233"/>
      <c r="W31" s="231">
        <f>IF(W33=7,SUM(X34:X59),0)+IF(Z33=7,SUM(AA34:AA59),0)+IF(AC33=7,SUM(AD34:AD59),0)</f>
        <v>0</v>
      </c>
      <c r="X31" s="232"/>
      <c r="Y31" s="233"/>
      <c r="Z31" s="231">
        <f>IF(Z33=8,SUM(AA34:AA59),0)+IF(AC33=8,SUM(AD34:AD59),0)+IF(AF33=8,SUM(AG34:AG59),0)</f>
        <v>0</v>
      </c>
      <c r="AA31" s="232"/>
      <c r="AB31" s="233"/>
      <c r="AC31" s="231">
        <f>IF(AC33=9,SUM(AD34:AD59),0)+IF(AF33=9,SUM(AG34:AG59),0)+IF(AI33=9,SUM(AJ34:AJ59),0)</f>
        <v>0</v>
      </c>
      <c r="AD31" s="232"/>
      <c r="AE31" s="233"/>
      <c r="AF31" s="231">
        <f>IF(AF33=10,SUM(AG34:AG59),0)+IF(AI33=10,SUM(AJ34:AJ59),0)+IF(AL33=10,SUM(AM34:AM59),0)</f>
        <v>0</v>
      </c>
      <c r="AG31" s="232"/>
      <c r="AH31" s="233"/>
      <c r="AI31" s="231">
        <f>IF(AI33=11,SUM(AJ34:AJ59),0)+IF(AL33=11,SUM(AM34:AM59),0)+IF(AO33=11,SUM(AP34:AP59),0)</f>
        <v>0</v>
      </c>
      <c r="AJ31" s="232"/>
      <c r="AK31" s="233"/>
      <c r="AL31" s="231">
        <f>IF(AL33=12,SUM(AM34:AM59),0)+IF(AO33=12,SUM(AP34:AP59),0)+IF(AR33=12,SUM(AS34:AS59),0)</f>
        <v>0</v>
      </c>
      <c r="AM31" s="232"/>
      <c r="AN31" s="233"/>
      <c r="AO31" s="231">
        <f>IF(AO33=13,SUM(AP34:AP59),0)+IF(AR33=13,SUM(AS34:AS59),0)+IF(AU33=13,SUM(AV34:AV59),0)</f>
        <v>0</v>
      </c>
      <c r="AP31" s="232"/>
      <c r="AQ31" s="233"/>
      <c r="AR31" s="231">
        <f>IF(AR33=14,SUM(AS34:AS59),0)+IF(AU33=14,SUM(AV34:AV59),0)</f>
        <v>0</v>
      </c>
      <c r="AS31" s="232"/>
      <c r="AT31" s="233"/>
      <c r="AU31" s="231">
        <f>IF(AU33=15,SUM(AV34:AV59),0)</f>
        <v>0</v>
      </c>
      <c r="AV31" s="232"/>
      <c r="AW31" s="233"/>
      <c r="AX31" s="62"/>
      <c r="AY31" s="231">
        <f>SUM(E31:AW31)</f>
        <v>0</v>
      </c>
      <c r="AZ31" s="233"/>
      <c r="BA31" s="231">
        <f>BB52</f>
        <v>0</v>
      </c>
      <c r="BB31" s="233"/>
      <c r="BC31" s="231">
        <f>BO52+CO44</f>
        <v>0</v>
      </c>
      <c r="BD31" s="233"/>
      <c r="BF31" s="14">
        <f>SUM(G60+J60+M60+P60+S60+V60+Y60+AB60+AE60+AH60+AK60+AN60+AQ60+AT60+AW60)</f>
        <v>0</v>
      </c>
      <c r="BG31" s="14"/>
      <c r="BJ31" s="228"/>
      <c r="BK31" s="229"/>
      <c r="BL31" s="224"/>
      <c r="BM31" s="225"/>
      <c r="BR31" s="96"/>
      <c r="CN31" s="26"/>
      <c r="CU31" s="174"/>
      <c r="DY31" s="26"/>
    </row>
    <row r="32" spans="2:129" ht="6.75" customHeight="1">
      <c r="K32" s="63"/>
      <c r="Z32" s="63"/>
      <c r="AA32" s="63"/>
      <c r="AB32" s="63"/>
      <c r="BA32" s="14"/>
      <c r="BB32" s="14"/>
      <c r="BC32" s="14"/>
      <c r="BR32" s="96"/>
      <c r="CN32" s="26"/>
      <c r="CU32" s="174"/>
      <c r="DY32" s="26"/>
    </row>
    <row r="33" spans="2:134" ht="10.5" customHeight="1">
      <c r="B33" s="48" t="str">
        <f>B31</f>
        <v>Home</v>
      </c>
      <c r="C33" s="67" t="s">
        <v>38</v>
      </c>
      <c r="D33" s="67" t="s">
        <v>49</v>
      </c>
      <c r="E33" s="234">
        <v>1</v>
      </c>
      <c r="F33" s="234"/>
      <c r="G33" s="234"/>
      <c r="H33" s="234">
        <v>2</v>
      </c>
      <c r="I33" s="234"/>
      <c r="J33" s="234"/>
      <c r="K33" s="234">
        <v>3</v>
      </c>
      <c r="L33" s="234"/>
      <c r="M33" s="234"/>
      <c r="N33" s="234">
        <v>4</v>
      </c>
      <c r="O33" s="234"/>
      <c r="P33" s="234"/>
      <c r="Q33" s="234">
        <v>5</v>
      </c>
      <c r="R33" s="234"/>
      <c r="S33" s="234"/>
      <c r="T33" s="234">
        <v>6</v>
      </c>
      <c r="U33" s="234"/>
      <c r="V33" s="234"/>
      <c r="W33" s="234">
        <v>7</v>
      </c>
      <c r="X33" s="234"/>
      <c r="Y33" s="234"/>
      <c r="Z33" s="234">
        <v>8</v>
      </c>
      <c r="AA33" s="234"/>
      <c r="AB33" s="234"/>
      <c r="AC33" s="234">
        <v>9</v>
      </c>
      <c r="AD33" s="234"/>
      <c r="AE33" s="234"/>
      <c r="AF33" s="235">
        <v>10</v>
      </c>
      <c r="AG33" s="235"/>
      <c r="AH33" s="235"/>
      <c r="AI33" s="235">
        <v>11</v>
      </c>
      <c r="AJ33" s="235"/>
      <c r="AK33" s="235"/>
      <c r="AL33" s="235">
        <v>12</v>
      </c>
      <c r="AM33" s="235"/>
      <c r="AN33" s="235"/>
      <c r="AO33" s="235">
        <v>13</v>
      </c>
      <c r="AP33" s="235"/>
      <c r="AQ33" s="235"/>
      <c r="AR33" s="235">
        <v>14</v>
      </c>
      <c r="AS33" s="235"/>
      <c r="AT33" s="235"/>
      <c r="AU33" s="235">
        <v>15</v>
      </c>
      <c r="AV33" s="235"/>
      <c r="AW33" s="235"/>
      <c r="AY33" s="22" t="s">
        <v>0</v>
      </c>
      <c r="AZ33" s="23" t="s">
        <v>1</v>
      </c>
      <c r="BA33" s="22" t="s">
        <v>2</v>
      </c>
      <c r="BB33" s="22" t="s">
        <v>3</v>
      </c>
      <c r="BC33" s="22" t="s">
        <v>32</v>
      </c>
      <c r="BD33" s="22" t="s">
        <v>5</v>
      </c>
      <c r="BE33" s="22" t="s">
        <v>6</v>
      </c>
      <c r="BF33" s="22" t="s">
        <v>7</v>
      </c>
      <c r="BG33" s="31" t="s">
        <v>8</v>
      </c>
      <c r="BH33" s="22" t="s">
        <v>9</v>
      </c>
      <c r="BI33" s="22" t="s">
        <v>10</v>
      </c>
      <c r="BJ33" s="22" t="s">
        <v>11</v>
      </c>
      <c r="BK33" s="22" t="s">
        <v>33</v>
      </c>
      <c r="BL33" s="22" t="s">
        <v>12</v>
      </c>
      <c r="BM33" s="22" t="s">
        <v>37</v>
      </c>
      <c r="BN33" s="22" t="s">
        <v>14</v>
      </c>
      <c r="BO33" s="22" t="s">
        <v>15</v>
      </c>
      <c r="BP33" s="23" t="s">
        <v>16</v>
      </c>
      <c r="BQ33" s="22" t="s">
        <v>18</v>
      </c>
      <c r="BR33" s="96"/>
      <c r="BS33" s="24" t="str">
        <f>B31</f>
        <v>Home</v>
      </c>
      <c r="BT33" s="24" t="s">
        <v>50</v>
      </c>
      <c r="BU33" s="24" t="s">
        <v>51</v>
      </c>
      <c r="BV33" s="24"/>
      <c r="BW33" s="23" t="s">
        <v>25</v>
      </c>
      <c r="BX33" s="23" t="s">
        <v>26</v>
      </c>
      <c r="BY33" s="23" t="s">
        <v>0</v>
      </c>
      <c r="BZ33" s="23" t="s">
        <v>22</v>
      </c>
      <c r="CA33" s="23" t="s">
        <v>23</v>
      </c>
      <c r="CB33" s="23" t="s">
        <v>35</v>
      </c>
      <c r="CC33" s="23" t="s">
        <v>36</v>
      </c>
      <c r="CD33" s="124" t="s">
        <v>69</v>
      </c>
      <c r="CE33" s="124" t="s">
        <v>70</v>
      </c>
      <c r="CF33" s="22" t="s">
        <v>3</v>
      </c>
      <c r="CG33" s="22" t="s">
        <v>2</v>
      </c>
      <c r="CH33" s="22" t="s">
        <v>24</v>
      </c>
      <c r="CI33" s="22" t="s">
        <v>7</v>
      </c>
      <c r="CJ33" s="23" t="s">
        <v>8</v>
      </c>
      <c r="CK33" s="23" t="s">
        <v>9</v>
      </c>
      <c r="CL33" s="23" t="s">
        <v>33</v>
      </c>
      <c r="CM33" s="23" t="s">
        <v>31</v>
      </c>
      <c r="CN33" s="23" t="s">
        <v>56</v>
      </c>
      <c r="CO33" s="23" t="s">
        <v>15</v>
      </c>
      <c r="CP33" s="26"/>
      <c r="CU33" s="174"/>
      <c r="DY33" s="14"/>
      <c r="DZ33" s="14"/>
      <c r="EA33" s="26"/>
    </row>
    <row r="34" spans="2:134" ht="10.5" customHeight="1">
      <c r="B34" s="33"/>
      <c r="C34" s="51"/>
      <c r="D34" s="35"/>
      <c r="E34" s="40"/>
      <c r="F34" s="34"/>
      <c r="G34" s="35"/>
      <c r="H34" s="40"/>
      <c r="I34" s="34"/>
      <c r="J34" s="35"/>
      <c r="K34" s="40"/>
      <c r="L34" s="34"/>
      <c r="M34" s="35"/>
      <c r="N34" s="40"/>
      <c r="O34" s="34"/>
      <c r="P34" s="35"/>
      <c r="Q34" s="40"/>
      <c r="R34" s="34"/>
      <c r="S34" s="35"/>
      <c r="T34" s="40"/>
      <c r="U34" s="34"/>
      <c r="V34" s="35"/>
      <c r="W34" s="40"/>
      <c r="X34" s="34"/>
      <c r="Y34" s="35"/>
      <c r="Z34" s="40"/>
      <c r="AA34" s="34"/>
      <c r="AB34" s="35"/>
      <c r="AC34" s="40"/>
      <c r="AD34" s="34"/>
      <c r="AE34" s="35"/>
      <c r="AF34" s="40"/>
      <c r="AG34" s="34"/>
      <c r="AH34" s="35"/>
      <c r="AI34" s="119"/>
      <c r="AJ34" s="34"/>
      <c r="AK34" s="35"/>
      <c r="AL34" s="119"/>
      <c r="AM34" s="34"/>
      <c r="AN34" s="35"/>
      <c r="AO34" s="119"/>
      <c r="AP34" s="34"/>
      <c r="AQ34" s="35"/>
      <c r="AR34" s="119"/>
      <c r="AS34" s="34"/>
      <c r="AT34" s="35"/>
      <c r="AU34" s="119"/>
      <c r="AV34" s="34"/>
      <c r="AW34" s="35"/>
      <c r="AX34" s="36" t="str">
        <f t="shared" ref="AX34:AX51" si="43">IF(B34="","",B34)</f>
        <v/>
      </c>
      <c r="AY34" s="14" t="str">
        <f t="shared" ref="AY34:AY51" si="44">IF(ISTEXT(B34),1,"")</f>
        <v/>
      </c>
      <c r="AZ34" s="37">
        <f t="shared" ref="AZ34:AZ51" si="45">COUNTIF(E34:AW34,"*")-COUNTIF(E34:AW34,"bb")-COUNTIF(E34:AW34,"ibb")-COUNTIF(E34:AW34,"hbp")-COUNTIF(E34:AW34,"cs")-COUNTIF(E34:AW34,"po")-COUNTIF(E34:AW34,"sf*")-COUNTIF(E34:AW34,"sac*")-COUNTIF(E34:AW34,"ob")-COUNTIF(E34:AW34,"sb")</f>
        <v>0</v>
      </c>
      <c r="BA34" s="14">
        <f t="shared" ref="BA34:BA51" si="46">COUNT(F34,I34,L34,O34,R34,U34,X34,AA34,AD34,AG34,AJ34,AM34,AP34,AS34, AV34)</f>
        <v>0</v>
      </c>
      <c r="BB34" s="14">
        <f t="shared" ref="BB34:BB51" si="47">COUNTIF(E34:AW34,"1B")+COUNTIF(E34:AW34,"2B")+COUNTIF(E34:AW34,"3B")+COUNTIF(E34:AW34,"hr")+COUNTIF(E34:AW34,"1bsb")+COUNTIF(E34:AW34,"2bsb")</f>
        <v>0</v>
      </c>
      <c r="BC34" s="14">
        <f t="shared" ref="BC34:BC51" si="48">SUM(G34,J34,M34,P34,S34,V34,Y34,AB34,AE34,AH34,AK34,AN34, AQ34, AT34, AW34)</f>
        <v>0</v>
      </c>
      <c r="BD34" s="14">
        <f t="shared" ref="BD34:BD51" si="49">COUNTIF(E34:AW34,"2B")+COUNTIF(E34:AW34,"2Bsb")</f>
        <v>0</v>
      </c>
      <c r="BE34" s="14">
        <f t="shared" ref="BE34:BE51" si="50">COUNTIF(E34:AW34,"3B")</f>
        <v>0</v>
      </c>
      <c r="BF34" s="14">
        <f t="shared" ref="BF34:BF51" si="51">COUNTIF(E34:AW34,"hr")</f>
        <v>0</v>
      </c>
      <c r="BG34" s="39">
        <f t="shared" ref="BG34:BG51" si="52">COUNTIF(E34:AW34,"*bb*")</f>
        <v>0</v>
      </c>
      <c r="BH34" s="14">
        <f t="shared" ref="BH34:BH51" si="53">COUNTIF(E34:AW34,"k")</f>
        <v>0</v>
      </c>
      <c r="BI34" s="14">
        <f t="shared" ref="BI34:BI51" si="54">COUNTIF(E34:AW34,"*sb*")</f>
        <v>0</v>
      </c>
      <c r="BJ34" s="14">
        <f t="shared" ref="BJ34:BJ51" si="55">COUNTIF(E34:AW34,"CS")</f>
        <v>0</v>
      </c>
      <c r="BK34" s="14">
        <f t="shared" ref="BK34:BK51" si="56">COUNTIF(E34:AW34,"hbp")</f>
        <v>0</v>
      </c>
      <c r="BL34" s="14">
        <f t="shared" ref="BL34:BL51" si="57">COUNTIF(E34:AW34,"*sf*")</f>
        <v>0</v>
      </c>
      <c r="BM34" s="14">
        <f t="shared" ref="BM34:BM51" si="58">COUNTIF(E34:AW34,"sac*")</f>
        <v>0</v>
      </c>
      <c r="BN34" s="13">
        <f t="shared" ref="BN34:BN51" si="59">COUNTIF(E34:AW34,"*dp*")-COUNTIF(E34:AW34,"xdp*")</f>
        <v>0</v>
      </c>
      <c r="BP34" s="38">
        <f t="shared" ref="BP34:BP51" si="60">AZ34+BL34+BK34+BG34+BM34</f>
        <v>0</v>
      </c>
      <c r="BQ34" s="38">
        <f t="shared" ref="BQ34:BQ52" si="61">BF34*4+BE34*3+BD34*2+(BB34-SUM(BD34:BF34))</f>
        <v>0</v>
      </c>
      <c r="BR34" s="96"/>
      <c r="BV34" s="24"/>
      <c r="BY34" s="14" t="str">
        <f t="shared" ref="BY34:BY43" si="62">IF(ISTEXT(BS34),1,"")</f>
        <v/>
      </c>
      <c r="BZ34" s="14" t="str">
        <f>IF(ISTEXT(BS34),1,"")</f>
        <v/>
      </c>
      <c r="CD34" s="17"/>
      <c r="CE34" s="17"/>
      <c r="CI34" s="13"/>
      <c r="CL34" s="14"/>
      <c r="CN34" s="16"/>
      <c r="CP34" s="26"/>
      <c r="CU34" s="173" t="str">
        <f t="shared" ref="CU34:CU51" si="63">IF(BF34&gt;1,CONCATENATE(B34,BF34),IF(BF34&gt;0,B34,""))</f>
        <v/>
      </c>
      <c r="DY34" s="14"/>
      <c r="DZ34" s="14"/>
      <c r="EA34" s="26"/>
      <c r="EB34" s="40"/>
      <c r="EC34" s="40"/>
      <c r="ED34" s="40"/>
    </row>
    <row r="35" spans="2:134" ht="10.5" customHeight="1">
      <c r="B35" s="41"/>
      <c r="C35" s="42"/>
      <c r="D35" s="42"/>
      <c r="E35" s="197"/>
      <c r="F35" s="42"/>
      <c r="G35" s="43"/>
      <c r="H35" s="197"/>
      <c r="I35" s="42"/>
      <c r="J35" s="43"/>
      <c r="K35" s="197"/>
      <c r="L35" s="42"/>
      <c r="M35" s="43"/>
      <c r="N35" s="197"/>
      <c r="O35" s="42"/>
      <c r="P35" s="43"/>
      <c r="Q35" s="197"/>
      <c r="R35" s="42"/>
      <c r="S35" s="43"/>
      <c r="T35" s="197"/>
      <c r="U35" s="42"/>
      <c r="V35" s="43"/>
      <c r="W35" s="197"/>
      <c r="X35" s="42"/>
      <c r="Y35" s="43"/>
      <c r="Z35" s="197"/>
      <c r="AA35" s="42"/>
      <c r="AB35" s="43"/>
      <c r="AC35" s="197"/>
      <c r="AD35" s="42"/>
      <c r="AE35" s="43"/>
      <c r="AF35" s="197"/>
      <c r="AG35" s="42"/>
      <c r="AH35" s="43"/>
      <c r="AI35" s="120"/>
      <c r="AJ35" s="42"/>
      <c r="AK35" s="43"/>
      <c r="AL35" s="120"/>
      <c r="AM35" s="42"/>
      <c r="AN35" s="43"/>
      <c r="AO35" s="120"/>
      <c r="AP35" s="42"/>
      <c r="AQ35" s="43"/>
      <c r="AR35" s="120"/>
      <c r="AS35" s="42"/>
      <c r="AT35" s="43"/>
      <c r="AU35" s="120"/>
      <c r="AV35" s="42"/>
      <c r="AW35" s="43"/>
      <c r="AX35" s="36" t="str">
        <f t="shared" si="43"/>
        <v/>
      </c>
      <c r="AY35" s="14" t="str">
        <f t="shared" si="44"/>
        <v/>
      </c>
      <c r="AZ35" s="37">
        <f t="shared" si="45"/>
        <v>0</v>
      </c>
      <c r="BA35" s="14">
        <f t="shared" si="46"/>
        <v>0</v>
      </c>
      <c r="BB35" s="14">
        <f t="shared" si="47"/>
        <v>0</v>
      </c>
      <c r="BC35" s="14">
        <f t="shared" si="48"/>
        <v>0</v>
      </c>
      <c r="BD35" s="14">
        <f t="shared" si="49"/>
        <v>0</v>
      </c>
      <c r="BE35" s="14">
        <f t="shared" si="50"/>
        <v>0</v>
      </c>
      <c r="BF35" s="14">
        <f t="shared" si="51"/>
        <v>0</v>
      </c>
      <c r="BG35" s="39">
        <f t="shared" si="52"/>
        <v>0</v>
      </c>
      <c r="BH35" s="14">
        <f t="shared" si="53"/>
        <v>0</v>
      </c>
      <c r="BI35" s="14">
        <f t="shared" si="54"/>
        <v>0</v>
      </c>
      <c r="BJ35" s="14">
        <f t="shared" si="55"/>
        <v>0</v>
      </c>
      <c r="BK35" s="14">
        <f t="shared" si="56"/>
        <v>0</v>
      </c>
      <c r="BL35" s="14">
        <f t="shared" si="57"/>
        <v>0</v>
      </c>
      <c r="BM35" s="14">
        <f t="shared" si="58"/>
        <v>0</v>
      </c>
      <c r="BN35" s="13">
        <f t="shared" si="59"/>
        <v>0</v>
      </c>
      <c r="BP35" s="38">
        <f t="shared" si="60"/>
        <v>0</v>
      </c>
      <c r="BQ35" s="38">
        <f t="shared" si="61"/>
        <v>0</v>
      </c>
      <c r="BR35" s="96"/>
      <c r="BV35" s="24"/>
      <c r="BY35" s="14" t="str">
        <f t="shared" si="62"/>
        <v/>
      </c>
      <c r="CD35" s="17"/>
      <c r="CE35" s="17"/>
      <c r="CI35" s="13"/>
      <c r="CL35" s="14"/>
      <c r="CN35" s="16"/>
      <c r="CP35" s="26"/>
      <c r="CU35" s="173" t="str">
        <f t="shared" si="63"/>
        <v/>
      </c>
      <c r="DY35" s="14"/>
      <c r="DZ35" s="14"/>
      <c r="EA35" s="26"/>
      <c r="EB35" s="40"/>
      <c r="EC35" s="40"/>
      <c r="ED35" s="40"/>
    </row>
    <row r="36" spans="2:134" ht="10.5" customHeight="1">
      <c r="B36" s="33"/>
      <c r="C36" s="51"/>
      <c r="D36" s="35"/>
      <c r="E36" s="40"/>
      <c r="F36" s="34"/>
      <c r="G36" s="35"/>
      <c r="H36" s="40"/>
      <c r="I36" s="34"/>
      <c r="J36" s="35"/>
      <c r="K36" s="40"/>
      <c r="L36" s="34"/>
      <c r="M36" s="35"/>
      <c r="N36" s="40"/>
      <c r="O36" s="34"/>
      <c r="P36" s="35"/>
      <c r="Q36" s="40"/>
      <c r="R36" s="34"/>
      <c r="S36" s="35"/>
      <c r="T36" s="40"/>
      <c r="U36" s="34"/>
      <c r="V36" s="35"/>
      <c r="W36" s="40"/>
      <c r="X36" s="34"/>
      <c r="Y36" s="35"/>
      <c r="Z36" s="40"/>
      <c r="AA36" s="34"/>
      <c r="AB36" s="35"/>
      <c r="AC36" s="40"/>
      <c r="AD36" s="34"/>
      <c r="AE36" s="35"/>
      <c r="AF36" s="40"/>
      <c r="AG36" s="34"/>
      <c r="AH36" s="35"/>
      <c r="AI36" s="119"/>
      <c r="AJ36" s="34"/>
      <c r="AK36" s="35"/>
      <c r="AL36" s="119"/>
      <c r="AM36" s="34"/>
      <c r="AN36" s="35"/>
      <c r="AO36" s="119"/>
      <c r="AP36" s="34"/>
      <c r="AQ36" s="35"/>
      <c r="AR36" s="119"/>
      <c r="AS36" s="34"/>
      <c r="AT36" s="35"/>
      <c r="AU36" s="119"/>
      <c r="AV36" s="34"/>
      <c r="AW36" s="35"/>
      <c r="AX36" s="36" t="str">
        <f t="shared" si="43"/>
        <v/>
      </c>
      <c r="AY36" s="14" t="str">
        <f t="shared" si="44"/>
        <v/>
      </c>
      <c r="AZ36" s="37">
        <f t="shared" si="45"/>
        <v>0</v>
      </c>
      <c r="BA36" s="14">
        <f t="shared" si="46"/>
        <v>0</v>
      </c>
      <c r="BB36" s="14">
        <f t="shared" si="47"/>
        <v>0</v>
      </c>
      <c r="BC36" s="14">
        <f t="shared" si="48"/>
        <v>0</v>
      </c>
      <c r="BD36" s="14">
        <f t="shared" si="49"/>
        <v>0</v>
      </c>
      <c r="BE36" s="14">
        <f t="shared" si="50"/>
        <v>0</v>
      </c>
      <c r="BF36" s="14">
        <f t="shared" si="51"/>
        <v>0</v>
      </c>
      <c r="BG36" s="39">
        <f t="shared" si="52"/>
        <v>0</v>
      </c>
      <c r="BH36" s="14">
        <f t="shared" si="53"/>
        <v>0</v>
      </c>
      <c r="BI36" s="14">
        <f t="shared" si="54"/>
        <v>0</v>
      </c>
      <c r="BJ36" s="14">
        <f t="shared" si="55"/>
        <v>0</v>
      </c>
      <c r="BK36" s="14">
        <f t="shared" si="56"/>
        <v>0</v>
      </c>
      <c r="BL36" s="14">
        <f t="shared" si="57"/>
        <v>0</v>
      </c>
      <c r="BM36" s="14">
        <f t="shared" si="58"/>
        <v>0</v>
      </c>
      <c r="BN36" s="13">
        <f t="shared" si="59"/>
        <v>0</v>
      </c>
      <c r="BP36" s="38">
        <f t="shared" si="60"/>
        <v>0</v>
      </c>
      <c r="BQ36" s="38">
        <f t="shared" si="61"/>
        <v>0</v>
      </c>
      <c r="BR36" s="96"/>
      <c r="BV36" s="24"/>
      <c r="BY36" s="14" t="str">
        <f t="shared" si="62"/>
        <v/>
      </c>
      <c r="CD36" s="17"/>
      <c r="CE36" s="17"/>
      <c r="CI36" s="13"/>
      <c r="CL36" s="14"/>
      <c r="CN36" s="16"/>
      <c r="CP36" s="26"/>
      <c r="CU36" s="173" t="str">
        <f t="shared" si="63"/>
        <v/>
      </c>
      <c r="DY36" s="14"/>
      <c r="DZ36" s="14"/>
      <c r="EA36" s="26"/>
      <c r="EB36" s="40"/>
      <c r="EC36" s="40"/>
      <c r="ED36" s="40"/>
    </row>
    <row r="37" spans="2:134" ht="10.5" customHeight="1">
      <c r="B37" s="41"/>
      <c r="C37" s="42"/>
      <c r="D37" s="42"/>
      <c r="E37" s="197"/>
      <c r="F37" s="42"/>
      <c r="G37" s="43"/>
      <c r="H37" s="197"/>
      <c r="I37" s="42"/>
      <c r="J37" s="43"/>
      <c r="K37" s="197"/>
      <c r="L37" s="42"/>
      <c r="M37" s="43"/>
      <c r="N37" s="197"/>
      <c r="O37" s="42"/>
      <c r="P37" s="43"/>
      <c r="Q37" s="197"/>
      <c r="R37" s="42"/>
      <c r="S37" s="43"/>
      <c r="T37" s="197"/>
      <c r="U37" s="42"/>
      <c r="V37" s="43"/>
      <c r="W37" s="197"/>
      <c r="X37" s="42"/>
      <c r="Y37" s="43"/>
      <c r="Z37" s="197"/>
      <c r="AA37" s="42"/>
      <c r="AB37" s="43"/>
      <c r="AC37" s="197"/>
      <c r="AD37" s="42"/>
      <c r="AE37" s="43"/>
      <c r="AF37" s="197"/>
      <c r="AG37" s="42"/>
      <c r="AH37" s="43"/>
      <c r="AI37" s="120"/>
      <c r="AJ37" s="42"/>
      <c r="AK37" s="43"/>
      <c r="AL37" s="120"/>
      <c r="AM37" s="42"/>
      <c r="AN37" s="43"/>
      <c r="AO37" s="120"/>
      <c r="AP37" s="42"/>
      <c r="AQ37" s="43"/>
      <c r="AR37" s="120"/>
      <c r="AS37" s="42"/>
      <c r="AT37" s="43"/>
      <c r="AU37" s="120"/>
      <c r="AV37" s="42"/>
      <c r="AW37" s="43"/>
      <c r="AX37" s="36" t="str">
        <f t="shared" si="43"/>
        <v/>
      </c>
      <c r="AY37" s="14" t="str">
        <f t="shared" si="44"/>
        <v/>
      </c>
      <c r="AZ37" s="37">
        <f t="shared" si="45"/>
        <v>0</v>
      </c>
      <c r="BA37" s="14">
        <f t="shared" si="46"/>
        <v>0</v>
      </c>
      <c r="BB37" s="14">
        <f t="shared" si="47"/>
        <v>0</v>
      </c>
      <c r="BC37" s="14">
        <f t="shared" si="48"/>
        <v>0</v>
      </c>
      <c r="BD37" s="14">
        <f t="shared" si="49"/>
        <v>0</v>
      </c>
      <c r="BE37" s="14">
        <f t="shared" si="50"/>
        <v>0</v>
      </c>
      <c r="BF37" s="14">
        <f t="shared" si="51"/>
        <v>0</v>
      </c>
      <c r="BG37" s="39">
        <f t="shared" si="52"/>
        <v>0</v>
      </c>
      <c r="BH37" s="14">
        <f t="shared" si="53"/>
        <v>0</v>
      </c>
      <c r="BI37" s="14">
        <f t="shared" si="54"/>
        <v>0</v>
      </c>
      <c r="BJ37" s="14">
        <f t="shared" si="55"/>
        <v>0</v>
      </c>
      <c r="BK37" s="14">
        <f t="shared" si="56"/>
        <v>0</v>
      </c>
      <c r="BL37" s="14">
        <f t="shared" si="57"/>
        <v>0</v>
      </c>
      <c r="BM37" s="14">
        <f t="shared" si="58"/>
        <v>0</v>
      </c>
      <c r="BN37" s="13">
        <f t="shared" si="59"/>
        <v>0</v>
      </c>
      <c r="BP37" s="38">
        <f t="shared" si="60"/>
        <v>0</v>
      </c>
      <c r="BQ37" s="38">
        <f t="shared" si="61"/>
        <v>0</v>
      </c>
      <c r="BR37" s="96"/>
      <c r="BV37" s="24"/>
      <c r="BY37" s="14" t="str">
        <f t="shared" si="62"/>
        <v/>
      </c>
      <c r="CD37" s="17"/>
      <c r="CE37" s="17"/>
      <c r="CI37" s="13"/>
      <c r="CL37" s="14"/>
      <c r="CN37" s="16"/>
      <c r="CP37" s="26"/>
      <c r="CU37" s="173" t="str">
        <f t="shared" si="63"/>
        <v/>
      </c>
      <c r="DY37" s="14"/>
      <c r="DZ37" s="14"/>
      <c r="EA37" s="26"/>
      <c r="EB37" s="40"/>
      <c r="EC37" s="40"/>
      <c r="ED37" s="40"/>
    </row>
    <row r="38" spans="2:134" ht="10.5" customHeight="1">
      <c r="B38" s="33"/>
      <c r="C38" s="51"/>
      <c r="D38" s="35"/>
      <c r="E38" s="40"/>
      <c r="F38" s="34"/>
      <c r="G38" s="35"/>
      <c r="H38" s="40"/>
      <c r="I38" s="34"/>
      <c r="J38" s="35"/>
      <c r="K38" s="40"/>
      <c r="L38" s="34"/>
      <c r="M38" s="35"/>
      <c r="N38" s="40"/>
      <c r="O38" s="34"/>
      <c r="P38" s="35"/>
      <c r="Q38" s="40"/>
      <c r="R38" s="34"/>
      <c r="S38" s="35"/>
      <c r="T38" s="40"/>
      <c r="U38" s="34"/>
      <c r="V38" s="35"/>
      <c r="W38" s="40"/>
      <c r="X38" s="34"/>
      <c r="Y38" s="35"/>
      <c r="Z38" s="40"/>
      <c r="AA38" s="34"/>
      <c r="AB38" s="35"/>
      <c r="AC38" s="40"/>
      <c r="AD38" s="34"/>
      <c r="AE38" s="35"/>
      <c r="AF38" s="40"/>
      <c r="AG38" s="34"/>
      <c r="AH38" s="35"/>
      <c r="AI38" s="119"/>
      <c r="AJ38" s="34"/>
      <c r="AK38" s="35"/>
      <c r="AL38" s="119"/>
      <c r="AM38" s="34"/>
      <c r="AN38" s="35"/>
      <c r="AO38" s="119"/>
      <c r="AP38" s="34"/>
      <c r="AQ38" s="35"/>
      <c r="AR38" s="119"/>
      <c r="AS38" s="34"/>
      <c r="AT38" s="35"/>
      <c r="AU38" s="119"/>
      <c r="AV38" s="34"/>
      <c r="AW38" s="35"/>
      <c r="AX38" s="36" t="str">
        <f t="shared" si="43"/>
        <v/>
      </c>
      <c r="AY38" s="14" t="str">
        <f t="shared" si="44"/>
        <v/>
      </c>
      <c r="AZ38" s="37">
        <f t="shared" si="45"/>
        <v>0</v>
      </c>
      <c r="BA38" s="14">
        <f t="shared" si="46"/>
        <v>0</v>
      </c>
      <c r="BB38" s="14">
        <f t="shared" si="47"/>
        <v>0</v>
      </c>
      <c r="BC38" s="14">
        <f t="shared" si="48"/>
        <v>0</v>
      </c>
      <c r="BD38" s="14">
        <f t="shared" si="49"/>
        <v>0</v>
      </c>
      <c r="BE38" s="14">
        <f t="shared" si="50"/>
        <v>0</v>
      </c>
      <c r="BF38" s="14">
        <f t="shared" si="51"/>
        <v>0</v>
      </c>
      <c r="BG38" s="39">
        <f t="shared" si="52"/>
        <v>0</v>
      </c>
      <c r="BH38" s="14">
        <f t="shared" si="53"/>
        <v>0</v>
      </c>
      <c r="BI38" s="14">
        <f t="shared" si="54"/>
        <v>0</v>
      </c>
      <c r="BJ38" s="14">
        <f t="shared" si="55"/>
        <v>0</v>
      </c>
      <c r="BK38" s="14">
        <f t="shared" si="56"/>
        <v>0</v>
      </c>
      <c r="BL38" s="14">
        <f t="shared" si="57"/>
        <v>0</v>
      </c>
      <c r="BM38" s="14">
        <f t="shared" si="58"/>
        <v>0</v>
      </c>
      <c r="BN38" s="13">
        <f t="shared" si="59"/>
        <v>0</v>
      </c>
      <c r="BP38" s="38">
        <f t="shared" si="60"/>
        <v>0</v>
      </c>
      <c r="BQ38" s="38">
        <f t="shared" si="61"/>
        <v>0</v>
      </c>
      <c r="BR38" s="96"/>
      <c r="BV38" s="24"/>
      <c r="BY38" s="14" t="str">
        <f t="shared" si="62"/>
        <v/>
      </c>
      <c r="CD38" s="17"/>
      <c r="CE38" s="17"/>
      <c r="CI38" s="13"/>
      <c r="CL38" s="14"/>
      <c r="CN38" s="16"/>
      <c r="CP38" s="26"/>
      <c r="CU38" s="173" t="str">
        <f t="shared" si="63"/>
        <v/>
      </c>
      <c r="DY38" s="14"/>
      <c r="DZ38" s="14"/>
      <c r="EA38" s="26"/>
      <c r="EB38" s="40"/>
      <c r="EC38" s="40"/>
      <c r="ED38" s="40"/>
    </row>
    <row r="39" spans="2:134" ht="10.5" customHeight="1">
      <c r="B39" s="41"/>
      <c r="C39" s="42"/>
      <c r="D39" s="42"/>
      <c r="E39" s="197"/>
      <c r="F39" s="42"/>
      <c r="G39" s="43"/>
      <c r="H39" s="197"/>
      <c r="I39" s="42"/>
      <c r="J39" s="43"/>
      <c r="K39" s="197"/>
      <c r="L39" s="42"/>
      <c r="M39" s="43"/>
      <c r="N39" s="197"/>
      <c r="O39" s="42"/>
      <c r="P39" s="43"/>
      <c r="Q39" s="197"/>
      <c r="R39" s="42"/>
      <c r="S39" s="43"/>
      <c r="T39" s="197"/>
      <c r="U39" s="42"/>
      <c r="V39" s="43"/>
      <c r="W39" s="197"/>
      <c r="X39" s="42"/>
      <c r="Y39" s="43"/>
      <c r="Z39" s="197"/>
      <c r="AA39" s="42"/>
      <c r="AB39" s="43"/>
      <c r="AC39" s="197"/>
      <c r="AD39" s="42"/>
      <c r="AE39" s="43"/>
      <c r="AF39" s="197"/>
      <c r="AG39" s="42"/>
      <c r="AH39" s="43"/>
      <c r="AI39" s="120"/>
      <c r="AJ39" s="42"/>
      <c r="AK39" s="43"/>
      <c r="AL39" s="120"/>
      <c r="AM39" s="42"/>
      <c r="AN39" s="43"/>
      <c r="AO39" s="120"/>
      <c r="AP39" s="42"/>
      <c r="AQ39" s="43"/>
      <c r="AR39" s="120"/>
      <c r="AS39" s="42"/>
      <c r="AT39" s="43"/>
      <c r="AU39" s="120"/>
      <c r="AV39" s="42"/>
      <c r="AW39" s="43"/>
      <c r="AX39" s="36" t="str">
        <f t="shared" si="43"/>
        <v/>
      </c>
      <c r="AY39" s="14" t="str">
        <f t="shared" si="44"/>
        <v/>
      </c>
      <c r="AZ39" s="37">
        <f t="shared" si="45"/>
        <v>0</v>
      </c>
      <c r="BA39" s="14">
        <f t="shared" si="46"/>
        <v>0</v>
      </c>
      <c r="BB39" s="14">
        <f t="shared" si="47"/>
        <v>0</v>
      </c>
      <c r="BC39" s="14">
        <f t="shared" si="48"/>
        <v>0</v>
      </c>
      <c r="BD39" s="14">
        <f t="shared" si="49"/>
        <v>0</v>
      </c>
      <c r="BE39" s="14">
        <f t="shared" si="50"/>
        <v>0</v>
      </c>
      <c r="BF39" s="14">
        <f t="shared" si="51"/>
        <v>0</v>
      </c>
      <c r="BG39" s="39">
        <f t="shared" si="52"/>
        <v>0</v>
      </c>
      <c r="BH39" s="14">
        <f t="shared" si="53"/>
        <v>0</v>
      </c>
      <c r="BI39" s="14">
        <f t="shared" si="54"/>
        <v>0</v>
      </c>
      <c r="BJ39" s="14">
        <f t="shared" si="55"/>
        <v>0</v>
      </c>
      <c r="BK39" s="14">
        <f t="shared" si="56"/>
        <v>0</v>
      </c>
      <c r="BL39" s="14">
        <f t="shared" si="57"/>
        <v>0</v>
      </c>
      <c r="BM39" s="14">
        <f t="shared" si="58"/>
        <v>0</v>
      </c>
      <c r="BN39" s="13">
        <f t="shared" si="59"/>
        <v>0</v>
      </c>
      <c r="BP39" s="38">
        <f t="shared" si="60"/>
        <v>0</v>
      </c>
      <c r="BQ39" s="38">
        <f t="shared" si="61"/>
        <v>0</v>
      </c>
      <c r="BR39" s="96"/>
      <c r="BV39" s="24"/>
      <c r="BY39" s="14" t="str">
        <f t="shared" si="62"/>
        <v/>
      </c>
      <c r="CD39" s="17"/>
      <c r="CE39" s="17"/>
      <c r="CI39" s="13"/>
      <c r="CL39" s="14"/>
      <c r="CN39" s="16"/>
      <c r="CP39" s="26"/>
      <c r="CU39" s="173" t="str">
        <f t="shared" si="63"/>
        <v/>
      </c>
      <c r="DY39" s="14"/>
      <c r="DZ39" s="14"/>
      <c r="EA39" s="26"/>
      <c r="EB39" s="40"/>
      <c r="EC39" s="40"/>
      <c r="ED39" s="40"/>
    </row>
    <row r="40" spans="2:134" ht="10.5" customHeight="1">
      <c r="B40" s="33"/>
      <c r="C40" s="51"/>
      <c r="D40" s="35"/>
      <c r="E40" s="40"/>
      <c r="F40" s="34"/>
      <c r="G40" s="35"/>
      <c r="H40" s="40"/>
      <c r="I40" s="34"/>
      <c r="J40" s="35"/>
      <c r="K40" s="40"/>
      <c r="L40" s="34"/>
      <c r="M40" s="35"/>
      <c r="N40" s="40"/>
      <c r="O40" s="34"/>
      <c r="P40" s="35"/>
      <c r="Q40" s="40"/>
      <c r="R40" s="34"/>
      <c r="S40" s="35"/>
      <c r="T40" s="40"/>
      <c r="U40" s="34"/>
      <c r="V40" s="35"/>
      <c r="W40" s="40"/>
      <c r="X40" s="34"/>
      <c r="Y40" s="35"/>
      <c r="Z40" s="40"/>
      <c r="AA40" s="34"/>
      <c r="AB40" s="35"/>
      <c r="AC40" s="40"/>
      <c r="AD40" s="34"/>
      <c r="AE40" s="35"/>
      <c r="AF40" s="40"/>
      <c r="AG40" s="34"/>
      <c r="AH40" s="35"/>
      <c r="AI40" s="119"/>
      <c r="AJ40" s="34"/>
      <c r="AK40" s="35"/>
      <c r="AL40" s="119"/>
      <c r="AM40" s="34"/>
      <c r="AN40" s="35"/>
      <c r="AO40" s="119"/>
      <c r="AP40" s="34"/>
      <c r="AQ40" s="35"/>
      <c r="AR40" s="119"/>
      <c r="AS40" s="34"/>
      <c r="AT40" s="35"/>
      <c r="AU40" s="119"/>
      <c r="AV40" s="34"/>
      <c r="AW40" s="35"/>
      <c r="AX40" s="36" t="str">
        <f t="shared" si="43"/>
        <v/>
      </c>
      <c r="AY40" s="14" t="str">
        <f t="shared" si="44"/>
        <v/>
      </c>
      <c r="AZ40" s="37">
        <f t="shared" si="45"/>
        <v>0</v>
      </c>
      <c r="BA40" s="14">
        <f t="shared" si="46"/>
        <v>0</v>
      </c>
      <c r="BB40" s="14">
        <f t="shared" si="47"/>
        <v>0</v>
      </c>
      <c r="BC40" s="14">
        <f t="shared" si="48"/>
        <v>0</v>
      </c>
      <c r="BD40" s="14">
        <f t="shared" si="49"/>
        <v>0</v>
      </c>
      <c r="BE40" s="14">
        <f t="shared" si="50"/>
        <v>0</v>
      </c>
      <c r="BF40" s="14">
        <f t="shared" si="51"/>
        <v>0</v>
      </c>
      <c r="BG40" s="39">
        <f t="shared" si="52"/>
        <v>0</v>
      </c>
      <c r="BH40" s="14">
        <f t="shared" si="53"/>
        <v>0</v>
      </c>
      <c r="BI40" s="14">
        <f t="shared" si="54"/>
        <v>0</v>
      </c>
      <c r="BJ40" s="14">
        <f t="shared" si="55"/>
        <v>0</v>
      </c>
      <c r="BK40" s="14">
        <f t="shared" si="56"/>
        <v>0</v>
      </c>
      <c r="BL40" s="14">
        <f t="shared" si="57"/>
        <v>0</v>
      </c>
      <c r="BM40" s="14">
        <f t="shared" si="58"/>
        <v>0</v>
      </c>
      <c r="BN40" s="13">
        <f t="shared" si="59"/>
        <v>0</v>
      </c>
      <c r="BP40" s="38">
        <f t="shared" si="60"/>
        <v>0</v>
      </c>
      <c r="BQ40" s="38">
        <f t="shared" si="61"/>
        <v>0</v>
      </c>
      <c r="BR40" s="96"/>
      <c r="BV40" s="24"/>
      <c r="BY40" s="14" t="str">
        <f t="shared" si="62"/>
        <v/>
      </c>
      <c r="CD40" s="17"/>
      <c r="CE40" s="17"/>
      <c r="CI40" s="13"/>
      <c r="CL40" s="14"/>
      <c r="CN40" s="16"/>
      <c r="CP40" s="26"/>
      <c r="CU40" s="173" t="str">
        <f t="shared" si="63"/>
        <v/>
      </c>
      <c r="DY40" s="14"/>
      <c r="DZ40" s="14"/>
      <c r="EA40" s="26"/>
      <c r="EB40" s="40"/>
      <c r="EC40" s="40"/>
      <c r="ED40" s="40"/>
    </row>
    <row r="41" spans="2:134" ht="10.5" customHeight="1">
      <c r="B41" s="41"/>
      <c r="C41" s="42"/>
      <c r="D41" s="42"/>
      <c r="E41" s="197"/>
      <c r="F41" s="42"/>
      <c r="G41" s="43"/>
      <c r="H41" s="197"/>
      <c r="I41" s="42"/>
      <c r="J41" s="43"/>
      <c r="K41" s="197"/>
      <c r="L41" s="42"/>
      <c r="M41" s="43"/>
      <c r="N41" s="197"/>
      <c r="O41" s="42"/>
      <c r="P41" s="43"/>
      <c r="Q41" s="197"/>
      <c r="R41" s="42"/>
      <c r="S41" s="43"/>
      <c r="T41" s="197"/>
      <c r="U41" s="42"/>
      <c r="V41" s="43"/>
      <c r="W41" s="197"/>
      <c r="X41" s="42"/>
      <c r="Y41" s="43"/>
      <c r="Z41" s="197"/>
      <c r="AA41" s="42"/>
      <c r="AB41" s="43"/>
      <c r="AC41" s="197"/>
      <c r="AD41" s="42"/>
      <c r="AE41" s="43"/>
      <c r="AF41" s="197"/>
      <c r="AG41" s="42"/>
      <c r="AH41" s="43"/>
      <c r="AI41" s="120"/>
      <c r="AJ41" s="42"/>
      <c r="AK41" s="43"/>
      <c r="AL41" s="120"/>
      <c r="AM41" s="42"/>
      <c r="AN41" s="43"/>
      <c r="AO41" s="120"/>
      <c r="AP41" s="42"/>
      <c r="AQ41" s="43"/>
      <c r="AR41" s="120"/>
      <c r="AS41" s="42"/>
      <c r="AT41" s="43"/>
      <c r="AU41" s="120"/>
      <c r="AV41" s="42"/>
      <c r="AW41" s="43"/>
      <c r="AX41" s="36" t="str">
        <f t="shared" si="43"/>
        <v/>
      </c>
      <c r="AY41" s="14" t="str">
        <f t="shared" si="44"/>
        <v/>
      </c>
      <c r="AZ41" s="37">
        <f t="shared" si="45"/>
        <v>0</v>
      </c>
      <c r="BA41" s="14">
        <f t="shared" si="46"/>
        <v>0</v>
      </c>
      <c r="BB41" s="14">
        <f t="shared" si="47"/>
        <v>0</v>
      </c>
      <c r="BC41" s="14">
        <f t="shared" si="48"/>
        <v>0</v>
      </c>
      <c r="BD41" s="14">
        <f t="shared" si="49"/>
        <v>0</v>
      </c>
      <c r="BE41" s="14">
        <f t="shared" si="50"/>
        <v>0</v>
      </c>
      <c r="BF41" s="14">
        <f t="shared" si="51"/>
        <v>0</v>
      </c>
      <c r="BG41" s="39">
        <f t="shared" si="52"/>
        <v>0</v>
      </c>
      <c r="BH41" s="14">
        <f t="shared" si="53"/>
        <v>0</v>
      </c>
      <c r="BI41" s="14">
        <f t="shared" si="54"/>
        <v>0</v>
      </c>
      <c r="BJ41" s="14">
        <f t="shared" si="55"/>
        <v>0</v>
      </c>
      <c r="BK41" s="14">
        <f t="shared" si="56"/>
        <v>0</v>
      </c>
      <c r="BL41" s="14">
        <f t="shared" si="57"/>
        <v>0</v>
      </c>
      <c r="BM41" s="14">
        <f t="shared" si="58"/>
        <v>0</v>
      </c>
      <c r="BN41" s="13">
        <f t="shared" si="59"/>
        <v>0</v>
      </c>
      <c r="BP41" s="38">
        <f t="shared" si="60"/>
        <v>0</v>
      </c>
      <c r="BQ41" s="38">
        <f t="shared" si="61"/>
        <v>0</v>
      </c>
      <c r="BR41" s="96"/>
      <c r="BV41" s="24"/>
      <c r="BY41" s="14" t="str">
        <f t="shared" si="62"/>
        <v/>
      </c>
      <c r="CD41" s="17"/>
      <c r="CE41" s="17"/>
      <c r="CI41" s="13"/>
      <c r="CL41" s="14"/>
      <c r="CN41" s="16"/>
      <c r="CP41" s="4"/>
      <c r="CU41" s="173" t="str">
        <f t="shared" si="63"/>
        <v/>
      </c>
      <c r="DY41" s="14"/>
      <c r="DZ41" s="14"/>
      <c r="EB41" s="40"/>
      <c r="EC41" s="40"/>
      <c r="ED41" s="40"/>
    </row>
    <row r="42" spans="2:134" ht="10.5" customHeight="1">
      <c r="B42" s="33"/>
      <c r="C42" s="51"/>
      <c r="D42" s="35"/>
      <c r="E42" s="40"/>
      <c r="F42" s="34"/>
      <c r="G42" s="35"/>
      <c r="H42" s="40"/>
      <c r="I42" s="34"/>
      <c r="J42" s="35"/>
      <c r="K42" s="40"/>
      <c r="L42" s="34"/>
      <c r="M42" s="35"/>
      <c r="N42" s="40"/>
      <c r="O42" s="34"/>
      <c r="P42" s="35"/>
      <c r="Q42" s="40"/>
      <c r="R42" s="34"/>
      <c r="S42" s="35"/>
      <c r="T42" s="40"/>
      <c r="U42" s="34"/>
      <c r="V42" s="35"/>
      <c r="W42" s="40"/>
      <c r="X42" s="34"/>
      <c r="Y42" s="35"/>
      <c r="Z42" s="40"/>
      <c r="AA42" s="34"/>
      <c r="AB42" s="35"/>
      <c r="AC42" s="40"/>
      <c r="AD42" s="34"/>
      <c r="AE42" s="35"/>
      <c r="AF42" s="40"/>
      <c r="AG42" s="34"/>
      <c r="AH42" s="35"/>
      <c r="AI42" s="119"/>
      <c r="AJ42" s="34"/>
      <c r="AK42" s="35"/>
      <c r="AL42" s="119"/>
      <c r="AM42" s="34"/>
      <c r="AN42" s="35"/>
      <c r="AO42" s="119"/>
      <c r="AP42" s="34"/>
      <c r="AQ42" s="35"/>
      <c r="AR42" s="119"/>
      <c r="AS42" s="34"/>
      <c r="AT42" s="35"/>
      <c r="AU42" s="119"/>
      <c r="AV42" s="34"/>
      <c r="AW42" s="35"/>
      <c r="AX42" s="36" t="str">
        <f t="shared" si="43"/>
        <v/>
      </c>
      <c r="AY42" s="14" t="str">
        <f t="shared" si="44"/>
        <v/>
      </c>
      <c r="AZ42" s="37">
        <f t="shared" si="45"/>
        <v>0</v>
      </c>
      <c r="BA42" s="14">
        <f t="shared" si="46"/>
        <v>0</v>
      </c>
      <c r="BB42" s="14">
        <f t="shared" si="47"/>
        <v>0</v>
      </c>
      <c r="BC42" s="14">
        <f t="shared" si="48"/>
        <v>0</v>
      </c>
      <c r="BD42" s="14">
        <f t="shared" si="49"/>
        <v>0</v>
      </c>
      <c r="BE42" s="14">
        <f t="shared" si="50"/>
        <v>0</v>
      </c>
      <c r="BF42" s="14">
        <f t="shared" si="51"/>
        <v>0</v>
      </c>
      <c r="BG42" s="39">
        <f t="shared" si="52"/>
        <v>0</v>
      </c>
      <c r="BH42" s="14">
        <f t="shared" si="53"/>
        <v>0</v>
      </c>
      <c r="BI42" s="14">
        <f t="shared" si="54"/>
        <v>0</v>
      </c>
      <c r="BJ42" s="14">
        <f t="shared" si="55"/>
        <v>0</v>
      </c>
      <c r="BK42" s="14">
        <f t="shared" si="56"/>
        <v>0</v>
      </c>
      <c r="BL42" s="14">
        <f t="shared" si="57"/>
        <v>0</v>
      </c>
      <c r="BM42" s="14">
        <f t="shared" si="58"/>
        <v>0</v>
      </c>
      <c r="BN42" s="13">
        <f t="shared" si="59"/>
        <v>0</v>
      </c>
      <c r="BP42" s="38">
        <f t="shared" si="60"/>
        <v>0</v>
      </c>
      <c r="BQ42" s="38">
        <f t="shared" si="61"/>
        <v>0</v>
      </c>
      <c r="BR42" s="96"/>
      <c r="BV42" s="24"/>
      <c r="BY42" s="14" t="str">
        <f t="shared" si="62"/>
        <v/>
      </c>
      <c r="CD42" s="17"/>
      <c r="CE42" s="17"/>
      <c r="CI42" s="13"/>
      <c r="CL42" s="14"/>
      <c r="CN42" s="16"/>
      <c r="CP42" s="4"/>
      <c r="CU42" s="173" t="str">
        <f t="shared" si="63"/>
        <v/>
      </c>
      <c r="DY42" s="14"/>
      <c r="DZ42" s="14"/>
      <c r="EB42" s="40"/>
      <c r="EC42" s="40"/>
      <c r="ED42" s="40"/>
    </row>
    <row r="43" spans="2:134" ht="10.5" customHeight="1">
      <c r="B43" s="41"/>
      <c r="C43" s="42"/>
      <c r="D43" s="42"/>
      <c r="E43" s="197"/>
      <c r="F43" s="42"/>
      <c r="G43" s="43"/>
      <c r="H43" s="197"/>
      <c r="I43" s="42"/>
      <c r="J43" s="43"/>
      <c r="K43" s="197"/>
      <c r="L43" s="42"/>
      <c r="M43" s="43"/>
      <c r="N43" s="197"/>
      <c r="O43" s="42"/>
      <c r="P43" s="43"/>
      <c r="Q43" s="197"/>
      <c r="R43" s="42"/>
      <c r="S43" s="43"/>
      <c r="T43" s="197"/>
      <c r="U43" s="42"/>
      <c r="V43" s="43"/>
      <c r="W43" s="197"/>
      <c r="X43" s="42"/>
      <c r="Y43" s="43"/>
      <c r="Z43" s="197"/>
      <c r="AA43" s="42"/>
      <c r="AB43" s="43"/>
      <c r="AC43" s="197"/>
      <c r="AD43" s="42"/>
      <c r="AE43" s="43"/>
      <c r="AF43" s="197"/>
      <c r="AG43" s="42"/>
      <c r="AH43" s="43"/>
      <c r="AI43" s="120"/>
      <c r="AJ43" s="42"/>
      <c r="AK43" s="43"/>
      <c r="AL43" s="120"/>
      <c r="AM43" s="42"/>
      <c r="AN43" s="43"/>
      <c r="AO43" s="120"/>
      <c r="AP43" s="42"/>
      <c r="AQ43" s="43"/>
      <c r="AR43" s="120"/>
      <c r="AS43" s="42"/>
      <c r="AT43" s="43"/>
      <c r="AU43" s="120"/>
      <c r="AV43" s="42"/>
      <c r="AW43" s="43"/>
      <c r="AX43" s="36" t="str">
        <f t="shared" si="43"/>
        <v/>
      </c>
      <c r="AY43" s="14" t="str">
        <f t="shared" si="44"/>
        <v/>
      </c>
      <c r="AZ43" s="37">
        <f t="shared" si="45"/>
        <v>0</v>
      </c>
      <c r="BA43" s="14">
        <f t="shared" si="46"/>
        <v>0</v>
      </c>
      <c r="BB43" s="14">
        <f t="shared" si="47"/>
        <v>0</v>
      </c>
      <c r="BC43" s="14">
        <f t="shared" si="48"/>
        <v>0</v>
      </c>
      <c r="BD43" s="14">
        <f t="shared" si="49"/>
        <v>0</v>
      </c>
      <c r="BE43" s="14">
        <f t="shared" si="50"/>
        <v>0</v>
      </c>
      <c r="BF43" s="14">
        <f t="shared" si="51"/>
        <v>0</v>
      </c>
      <c r="BG43" s="39">
        <f t="shared" si="52"/>
        <v>0</v>
      </c>
      <c r="BH43" s="14">
        <f t="shared" si="53"/>
        <v>0</v>
      </c>
      <c r="BI43" s="14">
        <f t="shared" si="54"/>
        <v>0</v>
      </c>
      <c r="BJ43" s="14">
        <f t="shared" si="55"/>
        <v>0</v>
      </c>
      <c r="BK43" s="14">
        <f t="shared" si="56"/>
        <v>0</v>
      </c>
      <c r="BL43" s="14">
        <f t="shared" si="57"/>
        <v>0</v>
      </c>
      <c r="BM43" s="14">
        <f t="shared" si="58"/>
        <v>0</v>
      </c>
      <c r="BN43" s="13">
        <f t="shared" si="59"/>
        <v>0</v>
      </c>
      <c r="BP43" s="38">
        <f t="shared" si="60"/>
        <v>0</v>
      </c>
      <c r="BQ43" s="38">
        <f t="shared" si="61"/>
        <v>0</v>
      </c>
      <c r="BR43" s="96"/>
      <c r="BS43" s="95"/>
      <c r="BV43" s="24"/>
      <c r="BY43" s="14" t="str">
        <f t="shared" si="62"/>
        <v/>
      </c>
      <c r="CD43" s="17"/>
      <c r="CE43" s="17"/>
      <c r="CI43" s="13"/>
      <c r="CL43" s="14"/>
      <c r="CN43" s="16"/>
      <c r="CP43" s="4"/>
      <c r="CU43" s="173" t="str">
        <f t="shared" si="63"/>
        <v/>
      </c>
      <c r="DY43" s="14"/>
      <c r="DZ43" s="14"/>
      <c r="EB43" s="40"/>
      <c r="EC43" s="40"/>
      <c r="ED43" s="40"/>
    </row>
    <row r="44" spans="2:134" ht="10.5" customHeight="1">
      <c r="B44" s="33"/>
      <c r="C44" s="51"/>
      <c r="D44" s="35"/>
      <c r="E44" s="40"/>
      <c r="F44" s="34"/>
      <c r="G44" s="35"/>
      <c r="H44" s="40"/>
      <c r="I44" s="34"/>
      <c r="J44" s="35"/>
      <c r="K44" s="40"/>
      <c r="L44" s="34"/>
      <c r="M44" s="35"/>
      <c r="N44" s="40"/>
      <c r="O44" s="34"/>
      <c r="P44" s="35"/>
      <c r="Q44" s="40"/>
      <c r="R44" s="34"/>
      <c r="S44" s="35"/>
      <c r="T44" s="40"/>
      <c r="U44" s="34"/>
      <c r="V44" s="35"/>
      <c r="W44" s="40"/>
      <c r="X44" s="34"/>
      <c r="Y44" s="35"/>
      <c r="Z44" s="40"/>
      <c r="AA44" s="34"/>
      <c r="AB44" s="35"/>
      <c r="AC44" s="40"/>
      <c r="AD44" s="34"/>
      <c r="AE44" s="35"/>
      <c r="AF44" s="40"/>
      <c r="AG44" s="34"/>
      <c r="AH44" s="35"/>
      <c r="AI44" s="119"/>
      <c r="AJ44" s="34"/>
      <c r="AK44" s="35"/>
      <c r="AL44" s="119"/>
      <c r="AM44" s="34"/>
      <c r="AN44" s="35"/>
      <c r="AO44" s="119"/>
      <c r="AP44" s="34"/>
      <c r="AQ44" s="35"/>
      <c r="AR44" s="119"/>
      <c r="AS44" s="34"/>
      <c r="AT44" s="35"/>
      <c r="AU44" s="119"/>
      <c r="AV44" s="34"/>
      <c r="AW44" s="35"/>
      <c r="AX44" s="36" t="str">
        <f t="shared" si="43"/>
        <v/>
      </c>
      <c r="AY44" s="14" t="str">
        <f t="shared" si="44"/>
        <v/>
      </c>
      <c r="AZ44" s="37">
        <f t="shared" si="45"/>
        <v>0</v>
      </c>
      <c r="BA44" s="14">
        <f t="shared" si="46"/>
        <v>0</v>
      </c>
      <c r="BB44" s="14">
        <f t="shared" si="47"/>
        <v>0</v>
      </c>
      <c r="BC44" s="14">
        <f t="shared" si="48"/>
        <v>0</v>
      </c>
      <c r="BD44" s="14">
        <f t="shared" si="49"/>
        <v>0</v>
      </c>
      <c r="BE44" s="14">
        <f t="shared" si="50"/>
        <v>0</v>
      </c>
      <c r="BF44" s="14">
        <f t="shared" si="51"/>
        <v>0</v>
      </c>
      <c r="BG44" s="39">
        <f t="shared" si="52"/>
        <v>0</v>
      </c>
      <c r="BH44" s="14">
        <f t="shared" si="53"/>
        <v>0</v>
      </c>
      <c r="BI44" s="14">
        <f t="shared" si="54"/>
        <v>0</v>
      </c>
      <c r="BJ44" s="14">
        <f t="shared" si="55"/>
        <v>0</v>
      </c>
      <c r="BK44" s="14">
        <f t="shared" si="56"/>
        <v>0</v>
      </c>
      <c r="BL44" s="14">
        <f t="shared" si="57"/>
        <v>0</v>
      </c>
      <c r="BM44" s="14">
        <f t="shared" si="58"/>
        <v>0</v>
      </c>
      <c r="BN44" s="13">
        <f t="shared" si="59"/>
        <v>0</v>
      </c>
      <c r="BP44" s="38">
        <f t="shared" si="60"/>
        <v>0</v>
      </c>
      <c r="BQ44" s="38">
        <f t="shared" si="61"/>
        <v>0</v>
      </c>
      <c r="BR44" s="96"/>
      <c r="BS44" s="19"/>
      <c r="BT44" s="19"/>
      <c r="BU44" s="19"/>
      <c r="BV44" s="94"/>
      <c r="BW44" s="20">
        <f t="shared" ref="BW44:CN44" si="64">SUM(BW34:BW43)</f>
        <v>0</v>
      </c>
      <c r="BX44" s="20">
        <f t="shared" si="64"/>
        <v>0</v>
      </c>
      <c r="BY44" s="20">
        <f t="shared" si="64"/>
        <v>0</v>
      </c>
      <c r="BZ44" s="20">
        <f t="shared" si="64"/>
        <v>0</v>
      </c>
      <c r="CA44" s="20">
        <f t="shared" si="64"/>
        <v>0</v>
      </c>
      <c r="CB44" s="20">
        <f t="shared" si="64"/>
        <v>0</v>
      </c>
      <c r="CC44" s="20">
        <f t="shared" si="64"/>
        <v>0</v>
      </c>
      <c r="CD44" s="72">
        <f t="shared" si="64"/>
        <v>0</v>
      </c>
      <c r="CE44" s="72">
        <f t="shared" si="64"/>
        <v>0</v>
      </c>
      <c r="CF44" s="20">
        <f t="shared" si="64"/>
        <v>0</v>
      </c>
      <c r="CG44" s="20">
        <f t="shared" si="64"/>
        <v>0</v>
      </c>
      <c r="CH44" s="20">
        <f t="shared" si="64"/>
        <v>0</v>
      </c>
      <c r="CI44" s="21">
        <f t="shared" si="64"/>
        <v>0</v>
      </c>
      <c r="CJ44" s="20">
        <f t="shared" si="64"/>
        <v>0</v>
      </c>
      <c r="CK44" s="20">
        <f t="shared" si="64"/>
        <v>0</v>
      </c>
      <c r="CL44" s="20">
        <f t="shared" si="64"/>
        <v>0</v>
      </c>
      <c r="CM44" s="20">
        <f t="shared" si="64"/>
        <v>0</v>
      </c>
      <c r="CN44" s="20">
        <f t="shared" si="64"/>
        <v>0</v>
      </c>
      <c r="CO44" s="20">
        <f>SUM(CO34:CO43)</f>
        <v>0</v>
      </c>
      <c r="CP44" s="4"/>
      <c r="CU44" s="173" t="str">
        <f t="shared" si="63"/>
        <v/>
      </c>
      <c r="DY44" s="14"/>
      <c r="DZ44" s="14"/>
    </row>
    <row r="45" spans="2:134" ht="10.5" customHeight="1">
      <c r="B45" s="41"/>
      <c r="C45" s="42"/>
      <c r="D45" s="42"/>
      <c r="E45" s="197"/>
      <c r="F45" s="42"/>
      <c r="G45" s="43"/>
      <c r="H45" s="197"/>
      <c r="I45" s="42"/>
      <c r="J45" s="43"/>
      <c r="K45" s="197"/>
      <c r="L45" s="42"/>
      <c r="M45" s="43"/>
      <c r="N45" s="197"/>
      <c r="O45" s="42"/>
      <c r="P45" s="43"/>
      <c r="Q45" s="197"/>
      <c r="R45" s="42"/>
      <c r="S45" s="43"/>
      <c r="T45" s="197"/>
      <c r="U45" s="42"/>
      <c r="V45" s="43"/>
      <c r="W45" s="197"/>
      <c r="X45" s="42"/>
      <c r="Y45" s="43"/>
      <c r="Z45" s="197"/>
      <c r="AA45" s="42"/>
      <c r="AB45" s="43"/>
      <c r="AC45" s="197"/>
      <c r="AD45" s="42"/>
      <c r="AE45" s="43"/>
      <c r="AF45" s="197"/>
      <c r="AG45" s="42"/>
      <c r="AH45" s="43"/>
      <c r="AI45" s="120"/>
      <c r="AJ45" s="42"/>
      <c r="AK45" s="43"/>
      <c r="AL45" s="120"/>
      <c r="AM45" s="42"/>
      <c r="AN45" s="43"/>
      <c r="AO45" s="120"/>
      <c r="AP45" s="42"/>
      <c r="AQ45" s="43"/>
      <c r="AR45" s="120"/>
      <c r="AS45" s="42"/>
      <c r="AT45" s="43"/>
      <c r="AU45" s="120"/>
      <c r="AV45" s="42"/>
      <c r="AW45" s="43"/>
      <c r="AX45" s="36" t="str">
        <f t="shared" si="43"/>
        <v/>
      </c>
      <c r="AY45" s="14" t="str">
        <f t="shared" si="44"/>
        <v/>
      </c>
      <c r="AZ45" s="37">
        <f t="shared" si="45"/>
        <v>0</v>
      </c>
      <c r="BA45" s="14">
        <f t="shared" si="46"/>
        <v>0</v>
      </c>
      <c r="BB45" s="14">
        <f t="shared" si="47"/>
        <v>0</v>
      </c>
      <c r="BC45" s="14">
        <f t="shared" si="48"/>
        <v>0</v>
      </c>
      <c r="BD45" s="14">
        <f t="shared" si="49"/>
        <v>0</v>
      </c>
      <c r="BE45" s="14">
        <f t="shared" si="50"/>
        <v>0</v>
      </c>
      <c r="BF45" s="14">
        <f t="shared" si="51"/>
        <v>0</v>
      </c>
      <c r="BG45" s="39">
        <f t="shared" si="52"/>
        <v>0</v>
      </c>
      <c r="BH45" s="14">
        <f t="shared" si="53"/>
        <v>0</v>
      </c>
      <c r="BI45" s="14">
        <f t="shared" si="54"/>
        <v>0</v>
      </c>
      <c r="BJ45" s="14">
        <f t="shared" si="55"/>
        <v>0</v>
      </c>
      <c r="BK45" s="14">
        <f t="shared" si="56"/>
        <v>0</v>
      </c>
      <c r="BL45" s="14">
        <f t="shared" si="57"/>
        <v>0</v>
      </c>
      <c r="BM45" s="14">
        <f t="shared" si="58"/>
        <v>0</v>
      </c>
      <c r="BN45" s="13">
        <f t="shared" si="59"/>
        <v>0</v>
      </c>
      <c r="BP45" s="38">
        <f t="shared" si="60"/>
        <v>0</v>
      </c>
      <c r="BQ45" s="38">
        <f t="shared" si="61"/>
        <v>0</v>
      </c>
      <c r="BR45" s="96"/>
      <c r="BW45" s="13"/>
      <c r="BX45" s="4"/>
      <c r="CA45" s="4"/>
      <c r="CB45" s="167"/>
      <c r="CC45" s="170" t="s">
        <v>107</v>
      </c>
      <c r="CE45" s="14"/>
      <c r="CF45" s="130" t="str">
        <f>IF(CF44=BB20,"","X")</f>
        <v/>
      </c>
      <c r="CG45" s="131" t="str">
        <f>IF(CG44=BA20,"","X")</f>
        <v/>
      </c>
      <c r="CH45" s="132"/>
      <c r="CI45" s="131" t="str">
        <f>IF(CI44=BF20,"","X")</f>
        <v/>
      </c>
      <c r="CJ45" s="131" t="str">
        <f>IF(CJ44=BG20,"","X")</f>
        <v/>
      </c>
      <c r="CK45" s="131" t="str">
        <f>IF(CK44=BH20,"","X")</f>
        <v/>
      </c>
      <c r="CL45" s="133" t="str">
        <f>IF(CL44=BK20,"","X")</f>
        <v/>
      </c>
      <c r="CM45" s="117" t="s">
        <v>105</v>
      </c>
      <c r="CP45" s="4"/>
      <c r="CU45" s="173" t="str">
        <f t="shared" si="63"/>
        <v/>
      </c>
      <c r="DY45" s="14"/>
      <c r="DZ45" s="14"/>
    </row>
    <row r="46" spans="2:134" ht="10.5" customHeight="1">
      <c r="B46" s="33"/>
      <c r="C46" s="51"/>
      <c r="D46" s="35"/>
      <c r="E46" s="40"/>
      <c r="F46" s="34"/>
      <c r="G46" s="35"/>
      <c r="H46" s="40"/>
      <c r="I46" s="34"/>
      <c r="J46" s="35"/>
      <c r="K46" s="40"/>
      <c r="L46" s="34"/>
      <c r="M46" s="35"/>
      <c r="N46" s="40"/>
      <c r="O46" s="34"/>
      <c r="P46" s="35"/>
      <c r="Q46" s="40"/>
      <c r="R46" s="34"/>
      <c r="S46" s="35"/>
      <c r="T46" s="40"/>
      <c r="U46" s="34"/>
      <c r="V46" s="35"/>
      <c r="W46" s="40"/>
      <c r="X46" s="34"/>
      <c r="Y46" s="35"/>
      <c r="Z46" s="40"/>
      <c r="AA46" s="34"/>
      <c r="AB46" s="35"/>
      <c r="AC46" s="40"/>
      <c r="AD46" s="34"/>
      <c r="AE46" s="35"/>
      <c r="AF46" s="40"/>
      <c r="AG46" s="34"/>
      <c r="AH46" s="35"/>
      <c r="AI46" s="119"/>
      <c r="AJ46" s="34"/>
      <c r="AK46" s="35"/>
      <c r="AL46" s="119"/>
      <c r="AM46" s="34"/>
      <c r="AN46" s="35"/>
      <c r="AO46" s="119"/>
      <c r="AP46" s="34"/>
      <c r="AQ46" s="35"/>
      <c r="AR46" s="119"/>
      <c r="AS46" s="34"/>
      <c r="AT46" s="35"/>
      <c r="AU46" s="119"/>
      <c r="AV46" s="34"/>
      <c r="AW46" s="35"/>
      <c r="AX46" s="36" t="str">
        <f t="shared" si="43"/>
        <v/>
      </c>
      <c r="AY46" s="14" t="str">
        <f t="shared" si="44"/>
        <v/>
      </c>
      <c r="AZ46" s="37">
        <f t="shared" si="45"/>
        <v>0</v>
      </c>
      <c r="BA46" s="14">
        <f t="shared" si="46"/>
        <v>0</v>
      </c>
      <c r="BB46" s="14">
        <f t="shared" si="47"/>
        <v>0</v>
      </c>
      <c r="BC46" s="14">
        <f t="shared" si="48"/>
        <v>0</v>
      </c>
      <c r="BD46" s="14">
        <f t="shared" si="49"/>
        <v>0</v>
      </c>
      <c r="BE46" s="14">
        <f t="shared" si="50"/>
        <v>0</v>
      </c>
      <c r="BF46" s="14">
        <f t="shared" si="51"/>
        <v>0</v>
      </c>
      <c r="BG46" s="39">
        <f t="shared" si="52"/>
        <v>0</v>
      </c>
      <c r="BH46" s="14">
        <f t="shared" si="53"/>
        <v>0</v>
      </c>
      <c r="BI46" s="14">
        <f t="shared" si="54"/>
        <v>0</v>
      </c>
      <c r="BJ46" s="14">
        <f t="shared" si="55"/>
        <v>0</v>
      </c>
      <c r="BK46" s="14">
        <f t="shared" si="56"/>
        <v>0</v>
      </c>
      <c r="BL46" s="14">
        <f t="shared" si="57"/>
        <v>0</v>
      </c>
      <c r="BM46" s="14">
        <f t="shared" si="58"/>
        <v>0</v>
      </c>
      <c r="BN46" s="13">
        <f t="shared" si="59"/>
        <v>0</v>
      </c>
      <c r="BP46" s="38">
        <f t="shared" si="60"/>
        <v>0</v>
      </c>
      <c r="BQ46" s="38">
        <f t="shared" si="61"/>
        <v>0</v>
      </c>
      <c r="BR46" s="96"/>
      <c r="CH46" s="13">
        <f>SUM(E20:AU20)</f>
        <v>0</v>
      </c>
      <c r="CI46" s="170" t="s">
        <v>106</v>
      </c>
      <c r="CO46" s="4"/>
      <c r="CU46" s="173" t="str">
        <f t="shared" si="63"/>
        <v/>
      </c>
    </row>
    <row r="47" spans="2:134" ht="10.5" customHeight="1">
      <c r="B47" s="41"/>
      <c r="C47" s="42"/>
      <c r="D47" s="42"/>
      <c r="E47" s="197"/>
      <c r="F47" s="42"/>
      <c r="G47" s="43"/>
      <c r="H47" s="197"/>
      <c r="I47" s="42"/>
      <c r="J47" s="43"/>
      <c r="K47" s="197"/>
      <c r="L47" s="42"/>
      <c r="M47" s="43"/>
      <c r="N47" s="197"/>
      <c r="O47" s="42"/>
      <c r="P47" s="43"/>
      <c r="Q47" s="197"/>
      <c r="R47" s="42"/>
      <c r="S47" s="43"/>
      <c r="T47" s="197"/>
      <c r="U47" s="42"/>
      <c r="V47" s="43"/>
      <c r="W47" s="197"/>
      <c r="X47" s="42"/>
      <c r="Y47" s="43"/>
      <c r="Z47" s="197"/>
      <c r="AA47" s="42"/>
      <c r="AB47" s="43"/>
      <c r="AC47" s="197"/>
      <c r="AD47" s="42"/>
      <c r="AE47" s="43"/>
      <c r="AF47" s="197"/>
      <c r="AG47" s="42"/>
      <c r="AH47" s="43"/>
      <c r="AI47" s="120"/>
      <c r="AJ47" s="42"/>
      <c r="AK47" s="43"/>
      <c r="AL47" s="120"/>
      <c r="AM47" s="42"/>
      <c r="AN47" s="43"/>
      <c r="AO47" s="120"/>
      <c r="AP47" s="42"/>
      <c r="AQ47" s="43"/>
      <c r="AR47" s="120"/>
      <c r="AS47" s="42"/>
      <c r="AT47" s="43"/>
      <c r="AU47" s="120"/>
      <c r="AV47" s="42"/>
      <c r="AW47" s="43"/>
      <c r="AX47" s="36" t="str">
        <f t="shared" si="43"/>
        <v/>
      </c>
      <c r="AY47" s="14" t="str">
        <f t="shared" si="44"/>
        <v/>
      </c>
      <c r="AZ47" s="37">
        <f t="shared" si="45"/>
        <v>0</v>
      </c>
      <c r="BA47" s="14">
        <f t="shared" si="46"/>
        <v>0</v>
      </c>
      <c r="BB47" s="14">
        <f t="shared" si="47"/>
        <v>0</v>
      </c>
      <c r="BC47" s="14">
        <f t="shared" si="48"/>
        <v>0</v>
      </c>
      <c r="BD47" s="14">
        <f t="shared" si="49"/>
        <v>0</v>
      </c>
      <c r="BE47" s="14">
        <f t="shared" si="50"/>
        <v>0</v>
      </c>
      <c r="BF47" s="14">
        <f t="shared" si="51"/>
        <v>0</v>
      </c>
      <c r="BG47" s="39">
        <f t="shared" si="52"/>
        <v>0</v>
      </c>
      <c r="BH47" s="14">
        <f t="shared" si="53"/>
        <v>0</v>
      </c>
      <c r="BI47" s="14">
        <f t="shared" si="54"/>
        <v>0</v>
      </c>
      <c r="BJ47" s="14">
        <f t="shared" si="55"/>
        <v>0</v>
      </c>
      <c r="BK47" s="14">
        <f t="shared" si="56"/>
        <v>0</v>
      </c>
      <c r="BL47" s="14">
        <f t="shared" si="57"/>
        <v>0</v>
      </c>
      <c r="BM47" s="14">
        <f t="shared" si="58"/>
        <v>0</v>
      </c>
      <c r="BN47" s="13">
        <f t="shared" si="59"/>
        <v>0</v>
      </c>
      <c r="BP47" s="38">
        <f t="shared" si="60"/>
        <v>0</v>
      </c>
      <c r="BQ47" s="38">
        <f t="shared" si="61"/>
        <v>0</v>
      </c>
      <c r="BR47" s="96"/>
      <c r="BX47" s="4"/>
      <c r="BY47" s="26"/>
      <c r="CA47" s="26"/>
      <c r="CE47" s="18"/>
      <c r="CG47" s="18"/>
      <c r="CH47" s="199" t="str">
        <f>IF(CG44-CH44&lt;&gt;CH46,"missing UER","")</f>
        <v/>
      </c>
      <c r="CI47" s="26"/>
      <c r="CK47" s="26"/>
      <c r="CN47" s="26"/>
      <c r="CQ47" s="14"/>
      <c r="CR47" s="14"/>
      <c r="CS47" s="14"/>
      <c r="CT47" s="14"/>
      <c r="CU47" s="173" t="str">
        <f t="shared" si="63"/>
        <v/>
      </c>
    </row>
    <row r="48" spans="2:134" ht="10.5" customHeight="1">
      <c r="B48" s="33"/>
      <c r="C48" s="51"/>
      <c r="D48" s="35"/>
      <c r="E48" s="40"/>
      <c r="F48" s="34"/>
      <c r="G48" s="35"/>
      <c r="H48" s="40"/>
      <c r="I48" s="34"/>
      <c r="J48" s="35"/>
      <c r="K48" s="40"/>
      <c r="L48" s="34"/>
      <c r="M48" s="35"/>
      <c r="N48" s="40"/>
      <c r="O48" s="34"/>
      <c r="P48" s="35"/>
      <c r="Q48" s="40"/>
      <c r="R48" s="34"/>
      <c r="S48" s="35"/>
      <c r="T48" s="40"/>
      <c r="U48" s="34"/>
      <c r="V48" s="35"/>
      <c r="W48" s="40"/>
      <c r="X48" s="34"/>
      <c r="Y48" s="35"/>
      <c r="Z48" s="40"/>
      <c r="AA48" s="34"/>
      <c r="AB48" s="35"/>
      <c r="AC48" s="40"/>
      <c r="AD48" s="34"/>
      <c r="AE48" s="35"/>
      <c r="AF48" s="40"/>
      <c r="AG48" s="34"/>
      <c r="AH48" s="35"/>
      <c r="AI48" s="119"/>
      <c r="AJ48" s="34"/>
      <c r="AK48" s="35"/>
      <c r="AL48" s="119"/>
      <c r="AM48" s="34"/>
      <c r="AN48" s="35"/>
      <c r="AO48" s="119"/>
      <c r="AP48" s="34"/>
      <c r="AQ48" s="35"/>
      <c r="AR48" s="119"/>
      <c r="AS48" s="34"/>
      <c r="AT48" s="35"/>
      <c r="AU48" s="119"/>
      <c r="AV48" s="34"/>
      <c r="AW48" s="35"/>
      <c r="AX48" s="36" t="str">
        <f t="shared" si="43"/>
        <v/>
      </c>
      <c r="AY48" s="14" t="str">
        <f t="shared" si="44"/>
        <v/>
      </c>
      <c r="AZ48" s="37">
        <f t="shared" si="45"/>
        <v>0</v>
      </c>
      <c r="BA48" s="14">
        <f t="shared" si="46"/>
        <v>0</v>
      </c>
      <c r="BB48" s="14">
        <f t="shared" si="47"/>
        <v>0</v>
      </c>
      <c r="BC48" s="14">
        <f t="shared" si="48"/>
        <v>0</v>
      </c>
      <c r="BD48" s="14">
        <f t="shared" si="49"/>
        <v>0</v>
      </c>
      <c r="BE48" s="14">
        <f t="shared" si="50"/>
        <v>0</v>
      </c>
      <c r="BF48" s="14">
        <f t="shared" si="51"/>
        <v>0</v>
      </c>
      <c r="BG48" s="39">
        <f t="shared" si="52"/>
        <v>0</v>
      </c>
      <c r="BH48" s="14">
        <f t="shared" si="53"/>
        <v>0</v>
      </c>
      <c r="BI48" s="14">
        <f t="shared" si="54"/>
        <v>0</v>
      </c>
      <c r="BJ48" s="14">
        <f t="shared" si="55"/>
        <v>0</v>
      </c>
      <c r="BK48" s="14">
        <f t="shared" si="56"/>
        <v>0</v>
      </c>
      <c r="BL48" s="14">
        <f t="shared" si="57"/>
        <v>0</v>
      </c>
      <c r="BM48" s="14">
        <f t="shared" si="58"/>
        <v>0</v>
      </c>
      <c r="BN48" s="13">
        <f t="shared" si="59"/>
        <v>0</v>
      </c>
      <c r="BP48" s="38">
        <f t="shared" si="60"/>
        <v>0</v>
      </c>
      <c r="BQ48" s="38">
        <f t="shared" si="61"/>
        <v>0</v>
      </c>
      <c r="BR48" s="96"/>
      <c r="BX48" s="112"/>
      <c r="BY48" s="77"/>
      <c r="CA48" s="112"/>
      <c r="CB48" s="77"/>
      <c r="CD48" s="112"/>
      <c r="CE48" s="76"/>
      <c r="CF48" s="14"/>
      <c r="CG48" s="113"/>
      <c r="CH48" s="77"/>
      <c r="CI48" s="13"/>
      <c r="CJ48" s="112"/>
      <c r="CK48" s="77"/>
      <c r="CL48" s="14"/>
      <c r="CM48" s="112"/>
      <c r="CN48" s="77"/>
      <c r="CQ48" s="14"/>
      <c r="CR48" s="14"/>
      <c r="CS48" s="14"/>
      <c r="CT48" s="14"/>
      <c r="CU48" s="173" t="str">
        <f t="shared" si="63"/>
        <v/>
      </c>
    </row>
    <row r="49" spans="2:99" ht="10.5" customHeight="1">
      <c r="B49" s="41"/>
      <c r="C49" s="42"/>
      <c r="D49" s="42"/>
      <c r="E49" s="197"/>
      <c r="F49" s="42"/>
      <c r="G49" s="43"/>
      <c r="H49" s="197"/>
      <c r="I49" s="42"/>
      <c r="J49" s="43"/>
      <c r="K49" s="197"/>
      <c r="L49" s="42"/>
      <c r="M49" s="43"/>
      <c r="N49" s="197"/>
      <c r="O49" s="42"/>
      <c r="P49" s="43"/>
      <c r="Q49" s="197"/>
      <c r="R49" s="42"/>
      <c r="S49" s="43"/>
      <c r="T49" s="197"/>
      <c r="U49" s="42"/>
      <c r="V49" s="43"/>
      <c r="W49" s="197"/>
      <c r="X49" s="42"/>
      <c r="Y49" s="43"/>
      <c r="Z49" s="197"/>
      <c r="AA49" s="42"/>
      <c r="AB49" s="43"/>
      <c r="AC49" s="197"/>
      <c r="AD49" s="42"/>
      <c r="AE49" s="43"/>
      <c r="AF49" s="197"/>
      <c r="AG49" s="42"/>
      <c r="AH49" s="43"/>
      <c r="AI49" s="120"/>
      <c r="AJ49" s="42"/>
      <c r="AK49" s="43"/>
      <c r="AL49" s="120"/>
      <c r="AM49" s="42"/>
      <c r="AN49" s="43"/>
      <c r="AO49" s="120"/>
      <c r="AP49" s="42"/>
      <c r="AQ49" s="43"/>
      <c r="AR49" s="120"/>
      <c r="AS49" s="42"/>
      <c r="AT49" s="43"/>
      <c r="AU49" s="120"/>
      <c r="AV49" s="42"/>
      <c r="AW49" s="43"/>
      <c r="AX49" s="36" t="str">
        <f t="shared" si="43"/>
        <v/>
      </c>
      <c r="AY49" s="14" t="str">
        <f t="shared" si="44"/>
        <v/>
      </c>
      <c r="AZ49" s="37">
        <f t="shared" si="45"/>
        <v>0</v>
      </c>
      <c r="BA49" s="14">
        <f t="shared" si="46"/>
        <v>0</v>
      </c>
      <c r="BB49" s="14">
        <f t="shared" si="47"/>
        <v>0</v>
      </c>
      <c r="BC49" s="14">
        <f t="shared" si="48"/>
        <v>0</v>
      </c>
      <c r="BD49" s="14">
        <f t="shared" si="49"/>
        <v>0</v>
      </c>
      <c r="BE49" s="14">
        <f t="shared" si="50"/>
        <v>0</v>
      </c>
      <c r="BF49" s="14">
        <f t="shared" si="51"/>
        <v>0</v>
      </c>
      <c r="BG49" s="39">
        <f t="shared" si="52"/>
        <v>0</v>
      </c>
      <c r="BH49" s="14">
        <f t="shared" si="53"/>
        <v>0</v>
      </c>
      <c r="BI49" s="14">
        <f t="shared" si="54"/>
        <v>0</v>
      </c>
      <c r="BJ49" s="14">
        <f t="shared" si="55"/>
        <v>0</v>
      </c>
      <c r="BK49" s="14">
        <f t="shared" si="56"/>
        <v>0</v>
      </c>
      <c r="BL49" s="14">
        <f t="shared" si="57"/>
        <v>0</v>
      </c>
      <c r="BM49" s="14">
        <f t="shared" si="58"/>
        <v>0</v>
      </c>
      <c r="BN49" s="13">
        <f t="shared" si="59"/>
        <v>0</v>
      </c>
      <c r="BP49" s="38">
        <f t="shared" si="60"/>
        <v>0</v>
      </c>
      <c r="BQ49" s="38">
        <f t="shared" si="61"/>
        <v>0</v>
      </c>
      <c r="BR49" s="96"/>
      <c r="BX49" s="112"/>
      <c r="BY49" s="77"/>
      <c r="CA49" s="112"/>
      <c r="CB49" s="77"/>
      <c r="CD49" s="112"/>
      <c r="CE49" s="76"/>
      <c r="CF49" s="14"/>
      <c r="CG49" s="113"/>
      <c r="CH49" s="77"/>
      <c r="CI49" s="13"/>
      <c r="CJ49" s="112"/>
      <c r="CK49" s="77"/>
      <c r="CL49" s="14"/>
      <c r="CM49" s="112"/>
      <c r="CN49" s="77"/>
      <c r="CQ49" s="14"/>
      <c r="CR49" s="14"/>
      <c r="CS49" s="14"/>
      <c r="CT49" s="14"/>
      <c r="CU49" s="173" t="str">
        <f t="shared" si="63"/>
        <v/>
      </c>
    </row>
    <row r="50" spans="2:99" ht="10.5" customHeight="1">
      <c r="B50" s="33"/>
      <c r="C50" s="51"/>
      <c r="D50" s="35"/>
      <c r="E50" s="40"/>
      <c r="F50" s="34"/>
      <c r="G50" s="35"/>
      <c r="H50" s="40"/>
      <c r="I50" s="34"/>
      <c r="J50" s="35"/>
      <c r="K50" s="40"/>
      <c r="L50" s="34"/>
      <c r="M50" s="35"/>
      <c r="N50" s="40"/>
      <c r="O50" s="34"/>
      <c r="P50" s="35"/>
      <c r="Q50" s="40"/>
      <c r="R50" s="34"/>
      <c r="S50" s="35"/>
      <c r="T50" s="40"/>
      <c r="U50" s="34"/>
      <c r="V50" s="35"/>
      <c r="W50" s="40"/>
      <c r="X50" s="34"/>
      <c r="Y50" s="35"/>
      <c r="Z50" s="40"/>
      <c r="AA50" s="34"/>
      <c r="AB50" s="35"/>
      <c r="AC50" s="40"/>
      <c r="AD50" s="34"/>
      <c r="AE50" s="35"/>
      <c r="AF50" s="40"/>
      <c r="AG50" s="34"/>
      <c r="AH50" s="35"/>
      <c r="AI50" s="119"/>
      <c r="AJ50" s="34"/>
      <c r="AK50" s="35"/>
      <c r="AL50" s="119"/>
      <c r="AM50" s="34"/>
      <c r="AN50" s="35"/>
      <c r="AO50" s="119"/>
      <c r="AP50" s="34"/>
      <c r="AQ50" s="35"/>
      <c r="AR50" s="119"/>
      <c r="AS50" s="34"/>
      <c r="AT50" s="35"/>
      <c r="AU50" s="119"/>
      <c r="AV50" s="34"/>
      <c r="AW50" s="35"/>
      <c r="AX50" s="36" t="str">
        <f t="shared" si="43"/>
        <v/>
      </c>
      <c r="AY50" s="14" t="str">
        <f t="shared" si="44"/>
        <v/>
      </c>
      <c r="AZ50" s="37">
        <f t="shared" si="45"/>
        <v>0</v>
      </c>
      <c r="BA50" s="14">
        <f t="shared" si="46"/>
        <v>0</v>
      </c>
      <c r="BB50" s="14">
        <f t="shared" si="47"/>
        <v>0</v>
      </c>
      <c r="BC50" s="14">
        <f t="shared" si="48"/>
        <v>0</v>
      </c>
      <c r="BD50" s="14">
        <f t="shared" si="49"/>
        <v>0</v>
      </c>
      <c r="BE50" s="14">
        <f t="shared" si="50"/>
        <v>0</v>
      </c>
      <c r="BF50" s="14">
        <f t="shared" si="51"/>
        <v>0</v>
      </c>
      <c r="BG50" s="39">
        <f t="shared" si="52"/>
        <v>0</v>
      </c>
      <c r="BH50" s="14">
        <f t="shared" si="53"/>
        <v>0</v>
      </c>
      <c r="BI50" s="14">
        <f t="shared" si="54"/>
        <v>0</v>
      </c>
      <c r="BJ50" s="14">
        <f t="shared" si="55"/>
        <v>0</v>
      </c>
      <c r="BK50" s="14">
        <f t="shared" si="56"/>
        <v>0</v>
      </c>
      <c r="BL50" s="14">
        <f t="shared" si="57"/>
        <v>0</v>
      </c>
      <c r="BM50" s="14">
        <f t="shared" si="58"/>
        <v>0</v>
      </c>
      <c r="BN50" s="13">
        <f t="shared" si="59"/>
        <v>0</v>
      </c>
      <c r="BP50" s="38">
        <f t="shared" si="60"/>
        <v>0</v>
      </c>
      <c r="BQ50" s="38">
        <f t="shared" si="61"/>
        <v>0</v>
      </c>
      <c r="BR50" s="96"/>
      <c r="BX50" s="112"/>
      <c r="BY50" s="77"/>
      <c r="CA50" s="112"/>
      <c r="CB50" s="77"/>
      <c r="CD50" s="112"/>
      <c r="CE50" s="76"/>
      <c r="CF50" s="14"/>
      <c r="CG50" s="113"/>
      <c r="CH50" s="77"/>
      <c r="CI50" s="13"/>
      <c r="CJ50" s="112"/>
      <c r="CK50" s="77"/>
      <c r="CL50" s="14"/>
      <c r="CM50" s="112"/>
      <c r="CN50" s="77"/>
      <c r="CQ50" s="14"/>
      <c r="CR50" s="14"/>
      <c r="CS50" s="14"/>
      <c r="CT50" s="14"/>
      <c r="CU50" s="173" t="str">
        <f t="shared" si="63"/>
        <v/>
      </c>
    </row>
    <row r="51" spans="2:99" ht="10.5" customHeight="1">
      <c r="B51" s="41"/>
      <c r="C51" s="42"/>
      <c r="D51" s="42"/>
      <c r="E51" s="197"/>
      <c r="F51" s="42"/>
      <c r="G51" s="43"/>
      <c r="H51" s="197"/>
      <c r="I51" s="42"/>
      <c r="J51" s="43"/>
      <c r="K51" s="197"/>
      <c r="L51" s="42"/>
      <c r="M51" s="43"/>
      <c r="N51" s="197"/>
      <c r="O51" s="42"/>
      <c r="P51" s="43"/>
      <c r="Q51" s="197"/>
      <c r="R51" s="42"/>
      <c r="S51" s="43"/>
      <c r="T51" s="197"/>
      <c r="U51" s="42"/>
      <c r="V51" s="43"/>
      <c r="W51" s="197"/>
      <c r="X51" s="42"/>
      <c r="Y51" s="43"/>
      <c r="Z51" s="197"/>
      <c r="AA51" s="42"/>
      <c r="AB51" s="43"/>
      <c r="AC51" s="197"/>
      <c r="AD51" s="42"/>
      <c r="AE51" s="43"/>
      <c r="AF51" s="197"/>
      <c r="AG51" s="42"/>
      <c r="AH51" s="43"/>
      <c r="AI51" s="120"/>
      <c r="AJ51" s="42"/>
      <c r="AK51" s="43"/>
      <c r="AL51" s="120"/>
      <c r="AM51" s="42"/>
      <c r="AN51" s="43"/>
      <c r="AO51" s="120"/>
      <c r="AP51" s="42"/>
      <c r="AQ51" s="43"/>
      <c r="AR51" s="120"/>
      <c r="AS51" s="42"/>
      <c r="AT51" s="43"/>
      <c r="AU51" s="120"/>
      <c r="AV51" s="42"/>
      <c r="AW51" s="43"/>
      <c r="AX51" s="36" t="str">
        <f t="shared" si="43"/>
        <v/>
      </c>
      <c r="AY51" s="14" t="str">
        <f t="shared" si="44"/>
        <v/>
      </c>
      <c r="AZ51" s="37">
        <f t="shared" si="45"/>
        <v>0</v>
      </c>
      <c r="BA51" s="14">
        <f t="shared" si="46"/>
        <v>0</v>
      </c>
      <c r="BB51" s="14">
        <f t="shared" si="47"/>
        <v>0</v>
      </c>
      <c r="BC51" s="14">
        <f t="shared" si="48"/>
        <v>0</v>
      </c>
      <c r="BD51" s="14">
        <f t="shared" si="49"/>
        <v>0</v>
      </c>
      <c r="BE51" s="14">
        <f t="shared" si="50"/>
        <v>0</v>
      </c>
      <c r="BF51" s="14">
        <f t="shared" si="51"/>
        <v>0</v>
      </c>
      <c r="BG51" s="39">
        <f t="shared" si="52"/>
        <v>0</v>
      </c>
      <c r="BH51" s="14">
        <f t="shared" si="53"/>
        <v>0</v>
      </c>
      <c r="BI51" s="14">
        <f t="shared" si="54"/>
        <v>0</v>
      </c>
      <c r="BJ51" s="14">
        <f t="shared" si="55"/>
        <v>0</v>
      </c>
      <c r="BK51" s="14">
        <f t="shared" si="56"/>
        <v>0</v>
      </c>
      <c r="BL51" s="14">
        <f t="shared" si="57"/>
        <v>0</v>
      </c>
      <c r="BM51" s="14">
        <f t="shared" si="58"/>
        <v>0</v>
      </c>
      <c r="BN51" s="13">
        <f t="shared" si="59"/>
        <v>0</v>
      </c>
      <c r="BP51" s="38">
        <f t="shared" si="60"/>
        <v>0</v>
      </c>
      <c r="BQ51" s="38">
        <f t="shared" si="61"/>
        <v>0</v>
      </c>
      <c r="BR51" s="96"/>
      <c r="BX51" s="112"/>
      <c r="BY51" s="77"/>
      <c r="CA51" s="112"/>
      <c r="CB51" s="77"/>
      <c r="CD51" s="112"/>
      <c r="CE51" s="76"/>
      <c r="CF51" s="14"/>
      <c r="CG51" s="113"/>
      <c r="CH51" s="77"/>
      <c r="CI51" s="13"/>
      <c r="CJ51" s="112"/>
      <c r="CK51" s="77"/>
      <c r="CL51" s="14"/>
      <c r="CM51" s="112"/>
      <c r="CN51" s="77"/>
      <c r="CQ51" s="14"/>
      <c r="CR51" s="14"/>
      <c r="CS51" s="14"/>
      <c r="CT51" s="14"/>
      <c r="CU51" s="173" t="str">
        <f t="shared" si="63"/>
        <v/>
      </c>
    </row>
    <row r="52" spans="2:99" ht="10.5" customHeight="1">
      <c r="B52" s="102" t="s">
        <v>55</v>
      </c>
      <c r="C52" s="101">
        <f>SUM(D34+D36+D38+D40+D42+D44+D46+D48+D50)</f>
        <v>0</v>
      </c>
      <c r="E52" s="44"/>
      <c r="F52" s="34"/>
      <c r="G52" s="34"/>
      <c r="H52" s="44"/>
      <c r="I52" s="34"/>
      <c r="J52" s="34"/>
      <c r="K52" s="44"/>
      <c r="L52" s="34"/>
      <c r="M52" s="34"/>
      <c r="N52" s="44"/>
      <c r="O52" s="34"/>
      <c r="P52" s="34"/>
      <c r="Q52" s="44"/>
      <c r="R52" s="34"/>
      <c r="S52" s="34"/>
      <c r="T52" s="44"/>
      <c r="U52" s="34"/>
      <c r="V52" s="34"/>
      <c r="W52" s="44"/>
      <c r="X52" s="34"/>
      <c r="Y52" s="34"/>
      <c r="Z52" s="44"/>
      <c r="AA52" s="34"/>
      <c r="AB52" s="34"/>
      <c r="AC52" s="44"/>
      <c r="AD52" s="34"/>
      <c r="AE52" s="34"/>
      <c r="AF52" s="44"/>
      <c r="AG52" s="34"/>
      <c r="AH52" s="34"/>
      <c r="AI52" s="44"/>
      <c r="AJ52" s="34"/>
      <c r="AK52" s="34"/>
      <c r="AL52" s="44"/>
      <c r="AM52" s="34"/>
      <c r="AN52" s="34"/>
      <c r="AO52" s="44"/>
      <c r="AP52" s="34"/>
      <c r="AQ52" s="34"/>
      <c r="AR52" s="44"/>
      <c r="AS52" s="34"/>
      <c r="AT52" s="34"/>
      <c r="AU52" s="44"/>
      <c r="AV52" s="34"/>
      <c r="AW52" s="34"/>
      <c r="AY52" s="45"/>
      <c r="AZ52" s="45">
        <f>SUM(AZ34:AZ51)+SUM(AZ54:AZ59)</f>
        <v>0</v>
      </c>
      <c r="BA52" s="45">
        <f t="shared" ref="BA52:BO52" si="65">SUM(BA34:BA51)+SUM(BA54:BA59)</f>
        <v>0</v>
      </c>
      <c r="BB52" s="45">
        <f t="shared" si="65"/>
        <v>0</v>
      </c>
      <c r="BC52" s="45">
        <f t="shared" si="65"/>
        <v>0</v>
      </c>
      <c r="BD52" s="45">
        <f t="shared" si="65"/>
        <v>0</v>
      </c>
      <c r="BE52" s="45">
        <f t="shared" si="65"/>
        <v>0</v>
      </c>
      <c r="BF52" s="45">
        <f t="shared" si="65"/>
        <v>0</v>
      </c>
      <c r="BG52" s="64">
        <f t="shared" si="65"/>
        <v>0</v>
      </c>
      <c r="BH52" s="45">
        <f t="shared" si="65"/>
        <v>0</v>
      </c>
      <c r="BI52" s="45">
        <f t="shared" si="65"/>
        <v>0</v>
      </c>
      <c r="BJ52" s="45">
        <f t="shared" si="65"/>
        <v>0</v>
      </c>
      <c r="BK52" s="45">
        <f>SUM(BK34:BK51)+SUM(BK54:BK59)</f>
        <v>0</v>
      </c>
      <c r="BL52" s="45">
        <f t="shared" si="65"/>
        <v>0</v>
      </c>
      <c r="BM52" s="45">
        <f t="shared" si="65"/>
        <v>0</v>
      </c>
      <c r="BN52" s="45">
        <f t="shared" si="65"/>
        <v>0</v>
      </c>
      <c r="BO52" s="45">
        <f t="shared" si="65"/>
        <v>0</v>
      </c>
      <c r="BP52" s="45">
        <f>SUM(BP34:BP51)+SUM(BP54:BP59)</f>
        <v>0</v>
      </c>
      <c r="BQ52" s="47">
        <f t="shared" si="61"/>
        <v>0</v>
      </c>
      <c r="BR52" s="96"/>
      <c r="BX52" s="112"/>
      <c r="BY52" s="77"/>
      <c r="CA52" s="112"/>
      <c r="CB52" s="77"/>
      <c r="CD52" s="112"/>
      <c r="CE52" s="76"/>
      <c r="CF52" s="14"/>
      <c r="CG52" s="113"/>
      <c r="CH52" s="77"/>
      <c r="CI52" s="13"/>
      <c r="CJ52" s="112"/>
      <c r="CK52" s="77"/>
      <c r="CL52" s="14"/>
      <c r="CM52" s="112"/>
      <c r="CN52" s="77"/>
      <c r="CQ52" s="14"/>
      <c r="CR52" s="14"/>
      <c r="CS52" s="14"/>
      <c r="CT52" s="14"/>
      <c r="CU52" s="174"/>
    </row>
    <row r="53" spans="2:99" ht="10.5" customHeight="1">
      <c r="B53" s="48" t="s">
        <v>39</v>
      </c>
      <c r="E53" s="49" t="s">
        <v>16</v>
      </c>
      <c r="F53" s="50" t="s">
        <v>2</v>
      </c>
      <c r="G53" s="50" t="s">
        <v>32</v>
      </c>
      <c r="H53" s="49" t="s">
        <v>16</v>
      </c>
      <c r="I53" s="50" t="s">
        <v>2</v>
      </c>
      <c r="J53" s="50" t="s">
        <v>32</v>
      </c>
      <c r="K53" s="49" t="s">
        <v>16</v>
      </c>
      <c r="L53" s="50" t="s">
        <v>2</v>
      </c>
      <c r="M53" s="50" t="s">
        <v>32</v>
      </c>
      <c r="N53" s="49" t="s">
        <v>16</v>
      </c>
      <c r="O53" s="50" t="s">
        <v>2</v>
      </c>
      <c r="P53" s="50" t="s">
        <v>32</v>
      </c>
      <c r="Q53" s="49" t="s">
        <v>16</v>
      </c>
      <c r="R53" s="50" t="s">
        <v>2</v>
      </c>
      <c r="S53" s="50" t="s">
        <v>32</v>
      </c>
      <c r="T53" s="49" t="s">
        <v>16</v>
      </c>
      <c r="U53" s="50" t="s">
        <v>2</v>
      </c>
      <c r="V53" s="50" t="s">
        <v>32</v>
      </c>
      <c r="W53" s="49" t="s">
        <v>16</v>
      </c>
      <c r="X53" s="50" t="s">
        <v>2</v>
      </c>
      <c r="Y53" s="50" t="s">
        <v>32</v>
      </c>
      <c r="Z53" s="49" t="s">
        <v>16</v>
      </c>
      <c r="AA53" s="50" t="s">
        <v>2</v>
      </c>
      <c r="AB53" s="50" t="s">
        <v>32</v>
      </c>
      <c r="AC53" s="49" t="s">
        <v>16</v>
      </c>
      <c r="AD53" s="50" t="s">
        <v>2</v>
      </c>
      <c r="AE53" s="50" t="s">
        <v>32</v>
      </c>
      <c r="AF53" s="49" t="s">
        <v>16</v>
      </c>
      <c r="AG53" s="50" t="s">
        <v>2</v>
      </c>
      <c r="AH53" s="50" t="s">
        <v>32</v>
      </c>
      <c r="AI53" s="49" t="s">
        <v>16</v>
      </c>
      <c r="AJ53" s="50" t="s">
        <v>2</v>
      </c>
      <c r="AK53" s="50" t="s">
        <v>32</v>
      </c>
      <c r="AL53" s="49" t="s">
        <v>16</v>
      </c>
      <c r="AM53" s="50" t="s">
        <v>2</v>
      </c>
      <c r="AN53" s="50" t="s">
        <v>32</v>
      </c>
      <c r="AO53" s="49" t="s">
        <v>16</v>
      </c>
      <c r="AP53" s="50" t="s">
        <v>2</v>
      </c>
      <c r="AQ53" s="50" t="s">
        <v>32</v>
      </c>
      <c r="AR53" s="49" t="s">
        <v>16</v>
      </c>
      <c r="AS53" s="50" t="s">
        <v>2</v>
      </c>
      <c r="AT53" s="50" t="s">
        <v>32</v>
      </c>
      <c r="AU53" s="49" t="s">
        <v>16</v>
      </c>
      <c r="AV53" s="50" t="s">
        <v>2</v>
      </c>
      <c r="AW53" s="50" t="s">
        <v>32</v>
      </c>
      <c r="BG53" s="13">
        <f>COUNTIF(E53:AW53,"w")+COUNTIF(E53:AW53,"iw")</f>
        <v>0</v>
      </c>
      <c r="BQ53" s="38"/>
      <c r="BR53" s="96"/>
      <c r="BX53" s="112"/>
      <c r="BY53" s="77"/>
      <c r="CA53" s="112"/>
      <c r="CB53" s="77"/>
      <c r="CD53" s="112"/>
      <c r="CE53" s="76"/>
      <c r="CF53" s="14"/>
      <c r="CG53" s="113"/>
      <c r="CH53" s="77"/>
      <c r="CI53" s="13"/>
      <c r="CJ53" s="112"/>
      <c r="CK53" s="77"/>
      <c r="CL53" s="14"/>
      <c r="CM53" s="112"/>
      <c r="CN53" s="77"/>
      <c r="CQ53" s="14"/>
      <c r="CR53" s="14"/>
      <c r="CS53" s="14"/>
      <c r="CT53" s="14"/>
      <c r="CU53" s="174"/>
    </row>
    <row r="54" spans="2:99" ht="9.75" customHeight="1">
      <c r="B54" s="135"/>
      <c r="C54" s="51"/>
      <c r="D54" s="51"/>
      <c r="E54" s="40"/>
      <c r="F54" s="34"/>
      <c r="G54" s="35"/>
      <c r="H54" s="40"/>
      <c r="I54" s="34"/>
      <c r="J54" s="35"/>
      <c r="K54" s="40"/>
      <c r="L54" s="34"/>
      <c r="M54" s="35"/>
      <c r="N54" s="40"/>
      <c r="O54" s="34"/>
      <c r="P54" s="35"/>
      <c r="Q54" s="40"/>
      <c r="R54" s="34"/>
      <c r="S54" s="35"/>
      <c r="T54" s="40"/>
      <c r="U54" s="34"/>
      <c r="V54" s="35"/>
      <c r="W54" s="40"/>
      <c r="X54" s="34"/>
      <c r="Y54" s="35"/>
      <c r="Z54" s="40"/>
      <c r="AA54" s="34"/>
      <c r="AB54" s="35"/>
      <c r="AC54" s="40"/>
      <c r="AD54" s="34"/>
      <c r="AE54" s="35"/>
      <c r="AF54" s="40"/>
      <c r="AG54" s="34"/>
      <c r="AH54" s="35"/>
      <c r="AI54" s="119"/>
      <c r="AJ54" s="34"/>
      <c r="AK54" s="35"/>
      <c r="AL54" s="119"/>
      <c r="AM54" s="34"/>
      <c r="AN54" s="35"/>
      <c r="AO54" s="119"/>
      <c r="AP54" s="34"/>
      <c r="AQ54" s="35"/>
      <c r="AR54" s="119"/>
      <c r="AS54" s="34"/>
      <c r="AT54" s="35"/>
      <c r="AU54" s="119"/>
      <c r="AV54" s="34"/>
      <c r="AW54" s="35"/>
      <c r="AX54" s="65" t="str">
        <f t="shared" ref="AX54:AX59" si="66">IF(B54="","",B54)</f>
        <v/>
      </c>
      <c r="AY54" s="14" t="str">
        <f t="shared" ref="AY54:AY59" si="67">IF(ISTEXT(B54),1,"")</f>
        <v/>
      </c>
      <c r="AZ54" s="37">
        <f t="shared" ref="AZ54:AZ59" si="68">COUNTIF(E54:AW54,"*")-COUNTIF(E54:AW54,"bb")-COUNTIF(E54:AW54,"ibb")-COUNTIF(E54:AW54,"hbp")-COUNTIF(E54:AW54,"cs")-COUNTIF(E54:AW54,"po")-COUNTIF(E54:AW54,"sf*")-COUNTIF(E54:AW54,"sac*")-COUNTIF(E54:AW54,"ob")-COUNTIF(E54:AW54,"sb")</f>
        <v>0</v>
      </c>
      <c r="BA54" s="14">
        <f t="shared" ref="BA54:BA59" si="69">COUNT(F54,I54,L54,O54,R54,U54,X54,AA54,AD54,AG54,AJ54,AM54,AP54,AS54, AV54)</f>
        <v>0</v>
      </c>
      <c r="BB54" s="38">
        <f t="shared" ref="BB54:BB59" si="70">COUNTIF(E54:AW54,"1B")+COUNTIF(E54:AW54,"2B")+COUNTIF(E54:AW54,"3B")+COUNTIF(E54:AW54,"hr")+COUNTIF(E54:AW54,"1bsb")</f>
        <v>0</v>
      </c>
      <c r="BC54" s="14">
        <f t="shared" ref="BC54:BC59" si="71">SUM(G54,J54,M54,P54,S54,V54,Y54,AB54,AE54,AH54,AK54,AN54, AQ54, AT54, AW54)</f>
        <v>0</v>
      </c>
      <c r="BD54" s="14">
        <f t="shared" ref="BD54:BD59" si="72">COUNTIF(E54:AW54,"2B")+COUNTIF(E54:AW54,"2Bsb")</f>
        <v>0</v>
      </c>
      <c r="BE54" s="14">
        <f t="shared" ref="BE54:BE59" si="73">COUNTIF(E54:AW54,"3B")</f>
        <v>0</v>
      </c>
      <c r="BF54" s="14">
        <f t="shared" ref="BF54:BF59" si="74">COUNTIF(E54:AW54,"hr")</f>
        <v>0</v>
      </c>
      <c r="BG54" s="39">
        <f t="shared" ref="BG54:BG59" si="75">COUNTIF(E54:AW54,"*bb*")</f>
        <v>0</v>
      </c>
      <c r="BH54" s="14">
        <f t="shared" ref="BH54:BH59" si="76">COUNTIF(E54:AW54,"k")</f>
        <v>0</v>
      </c>
      <c r="BI54" s="14">
        <f t="shared" ref="BI54:BI59" si="77">COUNTIF(E54:AW54,"*sb*")</f>
        <v>0</v>
      </c>
      <c r="BJ54" s="14">
        <f t="shared" ref="BJ54:BJ59" si="78">COUNTIF(E54:AW54,"CS")</f>
        <v>0</v>
      </c>
      <c r="BK54" s="14">
        <f t="shared" ref="BK54:BK59" si="79">COUNTIF(E54:AW54,"hbp")</f>
        <v>0</v>
      </c>
      <c r="BL54" s="14">
        <f t="shared" ref="BL54:BL59" si="80">COUNTIF(E54:AW54,"*sf*")</f>
        <v>0</v>
      </c>
      <c r="BM54" s="14">
        <f t="shared" ref="BM54:BM59" si="81">COUNTIF(E54:AW54,"sac*")</f>
        <v>0</v>
      </c>
      <c r="BN54" s="13">
        <f t="shared" ref="BN54:BN59" si="82">COUNTIF(E54:AW54,"*dp*")-COUNTIF(E54:AW54,"xdp*")</f>
        <v>0</v>
      </c>
      <c r="BP54" s="14">
        <f t="shared" ref="BP54:BP59" si="83">AZ54+BL54+BK54+BG54</f>
        <v>0</v>
      </c>
      <c r="BQ54" s="38">
        <f t="shared" ref="BQ54:BQ59" si="84">BF54*4+BE54*3+BD54*2+(BB54-SUM(BD54:BF54))</f>
        <v>0</v>
      </c>
      <c r="BR54" s="96"/>
      <c r="CQ54" s="14"/>
      <c r="CR54" s="14"/>
      <c r="CS54" s="14"/>
      <c r="CT54" s="14"/>
      <c r="CU54" s="173" t="str">
        <f>IF(BF54&gt;1,CONCATENATE(B54,BF54),IF(BF54&gt;0,B54,""))</f>
        <v/>
      </c>
    </row>
    <row r="55" spans="2:99" ht="9.75" customHeight="1">
      <c r="B55" s="136"/>
      <c r="C55" s="52"/>
      <c r="D55" s="52"/>
      <c r="E55" s="197"/>
      <c r="F55" s="42"/>
      <c r="G55" s="43"/>
      <c r="H55" s="197"/>
      <c r="I55" s="42"/>
      <c r="J55" s="43"/>
      <c r="K55" s="197"/>
      <c r="L55" s="42"/>
      <c r="M55" s="43"/>
      <c r="N55" s="197"/>
      <c r="O55" s="42"/>
      <c r="P55" s="43"/>
      <c r="Q55" s="197"/>
      <c r="R55" s="42"/>
      <c r="S55" s="43"/>
      <c r="T55" s="197"/>
      <c r="U55" s="42"/>
      <c r="V55" s="43"/>
      <c r="W55" s="197"/>
      <c r="X55" s="42"/>
      <c r="Y55" s="43"/>
      <c r="Z55" s="197"/>
      <c r="AA55" s="42"/>
      <c r="AB55" s="43"/>
      <c r="AC55" s="197"/>
      <c r="AD55" s="42"/>
      <c r="AE55" s="43"/>
      <c r="AF55" s="197"/>
      <c r="AG55" s="42"/>
      <c r="AH55" s="43"/>
      <c r="AI55" s="120"/>
      <c r="AJ55" s="42"/>
      <c r="AK55" s="43"/>
      <c r="AL55" s="120"/>
      <c r="AM55" s="42"/>
      <c r="AN55" s="43"/>
      <c r="AO55" s="120"/>
      <c r="AP55" s="42"/>
      <c r="AQ55" s="43"/>
      <c r="AR55" s="120"/>
      <c r="AS55" s="42"/>
      <c r="AT55" s="43"/>
      <c r="AU55" s="120"/>
      <c r="AV55" s="42"/>
      <c r="AW55" s="43"/>
      <c r="AX55" s="65" t="str">
        <f t="shared" si="66"/>
        <v/>
      </c>
      <c r="AY55" s="14" t="str">
        <f t="shared" si="67"/>
        <v/>
      </c>
      <c r="AZ55" s="37">
        <f t="shared" si="68"/>
        <v>0</v>
      </c>
      <c r="BA55" s="14">
        <f t="shared" si="69"/>
        <v>0</v>
      </c>
      <c r="BB55" s="38">
        <f t="shared" si="70"/>
        <v>0</v>
      </c>
      <c r="BC55" s="14">
        <f t="shared" si="71"/>
        <v>0</v>
      </c>
      <c r="BD55" s="14">
        <f t="shared" si="72"/>
        <v>0</v>
      </c>
      <c r="BE55" s="14">
        <f t="shared" si="73"/>
        <v>0</v>
      </c>
      <c r="BF55" s="14">
        <f t="shared" si="74"/>
        <v>0</v>
      </c>
      <c r="BG55" s="39">
        <f t="shared" si="75"/>
        <v>0</v>
      </c>
      <c r="BH55" s="14">
        <f t="shared" si="76"/>
        <v>0</v>
      </c>
      <c r="BI55" s="14">
        <f t="shared" si="77"/>
        <v>0</v>
      </c>
      <c r="BJ55" s="14">
        <f t="shared" si="78"/>
        <v>0</v>
      </c>
      <c r="BK55" s="14">
        <f t="shared" si="79"/>
        <v>0</v>
      </c>
      <c r="BL55" s="14">
        <f t="shared" si="80"/>
        <v>0</v>
      </c>
      <c r="BM55" s="14">
        <f t="shared" si="81"/>
        <v>0</v>
      </c>
      <c r="BN55" s="13">
        <f t="shared" si="82"/>
        <v>0</v>
      </c>
      <c r="BP55" s="14">
        <f t="shared" si="83"/>
        <v>0</v>
      </c>
      <c r="BQ55" s="38">
        <f t="shared" si="84"/>
        <v>0</v>
      </c>
      <c r="BR55" s="96"/>
      <c r="CQ55" s="14"/>
      <c r="CR55" s="14"/>
      <c r="CS55" s="14"/>
      <c r="CT55" s="14"/>
      <c r="CU55" s="173" t="str">
        <f t="shared" ref="CU55:CU59" si="85">IF(BF55&gt;1,CONCATENATE(B55,BF55),IF(BF55&gt;0,B55,""))</f>
        <v/>
      </c>
    </row>
    <row r="56" spans="2:99" ht="9.75" customHeight="1">
      <c r="B56" s="135"/>
      <c r="C56" s="53"/>
      <c r="D56" s="54"/>
      <c r="E56" s="198"/>
      <c r="G56" s="55"/>
      <c r="H56" s="198"/>
      <c r="J56" s="55"/>
      <c r="K56" s="198"/>
      <c r="M56" s="55"/>
      <c r="N56" s="198"/>
      <c r="P56" s="55"/>
      <c r="Q56" s="198"/>
      <c r="S56" s="55"/>
      <c r="T56" s="198"/>
      <c r="V56" s="55"/>
      <c r="W56" s="198"/>
      <c r="Y56" s="55"/>
      <c r="Z56" s="198"/>
      <c r="AB56" s="55"/>
      <c r="AC56" s="198"/>
      <c r="AE56" s="55"/>
      <c r="AF56" s="198"/>
      <c r="AH56" s="55"/>
      <c r="AI56" s="121"/>
      <c r="AK56" s="55"/>
      <c r="AL56" s="121"/>
      <c r="AN56" s="55"/>
      <c r="AO56" s="121"/>
      <c r="AQ56" s="55"/>
      <c r="AR56" s="121"/>
      <c r="AT56" s="55"/>
      <c r="AU56" s="121"/>
      <c r="AW56" s="55"/>
      <c r="AX56" s="65" t="str">
        <f t="shared" si="66"/>
        <v/>
      </c>
      <c r="AY56" s="14" t="str">
        <f t="shared" si="67"/>
        <v/>
      </c>
      <c r="AZ56" s="37">
        <f t="shared" si="68"/>
        <v>0</v>
      </c>
      <c r="BA56" s="14">
        <f t="shared" si="69"/>
        <v>0</v>
      </c>
      <c r="BB56" s="38">
        <f t="shared" si="70"/>
        <v>0</v>
      </c>
      <c r="BC56" s="14">
        <f t="shared" si="71"/>
        <v>0</v>
      </c>
      <c r="BD56" s="14">
        <f t="shared" si="72"/>
        <v>0</v>
      </c>
      <c r="BE56" s="14">
        <f t="shared" si="73"/>
        <v>0</v>
      </c>
      <c r="BF56" s="14">
        <f t="shared" si="74"/>
        <v>0</v>
      </c>
      <c r="BG56" s="39">
        <f t="shared" si="75"/>
        <v>0</v>
      </c>
      <c r="BH56" s="14">
        <f t="shared" si="76"/>
        <v>0</v>
      </c>
      <c r="BI56" s="14">
        <f t="shared" si="77"/>
        <v>0</v>
      </c>
      <c r="BJ56" s="14">
        <f t="shared" si="78"/>
        <v>0</v>
      </c>
      <c r="BK56" s="14">
        <f t="shared" si="79"/>
        <v>0</v>
      </c>
      <c r="BL56" s="14">
        <f t="shared" si="80"/>
        <v>0</v>
      </c>
      <c r="BM56" s="14">
        <f t="shared" si="81"/>
        <v>0</v>
      </c>
      <c r="BN56" s="13">
        <f t="shared" si="82"/>
        <v>0</v>
      </c>
      <c r="BP56" s="14">
        <f t="shared" si="83"/>
        <v>0</v>
      </c>
      <c r="BQ56" s="38">
        <f t="shared" si="84"/>
        <v>0</v>
      </c>
      <c r="BR56" s="96"/>
      <c r="CU56" s="173" t="str">
        <f t="shared" si="85"/>
        <v/>
      </c>
    </row>
    <row r="57" spans="2:99" ht="9.75" customHeight="1">
      <c r="B57" s="136"/>
      <c r="C57" s="56"/>
      <c r="D57" s="54"/>
      <c r="E57" s="198"/>
      <c r="G57" s="55"/>
      <c r="H57" s="198"/>
      <c r="J57" s="55"/>
      <c r="K57" s="198"/>
      <c r="M57" s="55"/>
      <c r="N57" s="198"/>
      <c r="P57" s="55"/>
      <c r="Q57" s="198"/>
      <c r="S57" s="55"/>
      <c r="T57" s="198"/>
      <c r="V57" s="55"/>
      <c r="W57" s="198"/>
      <c r="Y57" s="55"/>
      <c r="Z57" s="198"/>
      <c r="AB57" s="55"/>
      <c r="AC57" s="198"/>
      <c r="AE57" s="55"/>
      <c r="AF57" s="198"/>
      <c r="AH57" s="55"/>
      <c r="AI57" s="121"/>
      <c r="AK57" s="55"/>
      <c r="AL57" s="121"/>
      <c r="AN57" s="55"/>
      <c r="AO57" s="121"/>
      <c r="AQ57" s="55"/>
      <c r="AR57" s="121"/>
      <c r="AT57" s="55"/>
      <c r="AU57" s="121"/>
      <c r="AW57" s="55"/>
      <c r="AX57" s="65" t="str">
        <f t="shared" si="66"/>
        <v/>
      </c>
      <c r="AY57" s="14" t="str">
        <f t="shared" si="67"/>
        <v/>
      </c>
      <c r="AZ57" s="37">
        <f t="shared" si="68"/>
        <v>0</v>
      </c>
      <c r="BA57" s="14">
        <f t="shared" si="69"/>
        <v>0</v>
      </c>
      <c r="BB57" s="38">
        <f t="shared" si="70"/>
        <v>0</v>
      </c>
      <c r="BC57" s="14">
        <f t="shared" si="71"/>
        <v>0</v>
      </c>
      <c r="BD57" s="14">
        <f t="shared" si="72"/>
        <v>0</v>
      </c>
      <c r="BE57" s="14">
        <f t="shared" si="73"/>
        <v>0</v>
      </c>
      <c r="BF57" s="14">
        <f t="shared" si="74"/>
        <v>0</v>
      </c>
      <c r="BG57" s="39">
        <f t="shared" si="75"/>
        <v>0</v>
      </c>
      <c r="BH57" s="14">
        <f t="shared" si="76"/>
        <v>0</v>
      </c>
      <c r="BI57" s="14">
        <f t="shared" si="77"/>
        <v>0</v>
      </c>
      <c r="BJ57" s="14">
        <f t="shared" si="78"/>
        <v>0</v>
      </c>
      <c r="BK57" s="14">
        <f t="shared" si="79"/>
        <v>0</v>
      </c>
      <c r="BL57" s="14">
        <f t="shared" si="80"/>
        <v>0</v>
      </c>
      <c r="BM57" s="14">
        <f t="shared" si="81"/>
        <v>0</v>
      </c>
      <c r="BN57" s="13">
        <f t="shared" si="82"/>
        <v>0</v>
      </c>
      <c r="BP57" s="14">
        <f t="shared" si="83"/>
        <v>0</v>
      </c>
      <c r="BQ57" s="38">
        <f t="shared" si="84"/>
        <v>0</v>
      </c>
      <c r="BR57" s="96" t="str">
        <f>IF(C57="","",RIGHT(C57,1)*1)</f>
        <v/>
      </c>
      <c r="CU57" s="173" t="str">
        <f t="shared" si="85"/>
        <v/>
      </c>
    </row>
    <row r="58" spans="2:99" ht="9.75" customHeight="1">
      <c r="B58" s="135"/>
      <c r="C58" s="51"/>
      <c r="D58" s="51"/>
      <c r="E58" s="40"/>
      <c r="F58" s="34"/>
      <c r="G58" s="35"/>
      <c r="H58" s="40"/>
      <c r="I58" s="34"/>
      <c r="J58" s="35"/>
      <c r="K58" s="40"/>
      <c r="L58" s="34"/>
      <c r="M58" s="35"/>
      <c r="N58" s="40"/>
      <c r="O58" s="34"/>
      <c r="P58" s="35"/>
      <c r="Q58" s="40"/>
      <c r="R58" s="34"/>
      <c r="S58" s="35"/>
      <c r="T58" s="40"/>
      <c r="U58" s="34"/>
      <c r="V58" s="35"/>
      <c r="W58" s="40"/>
      <c r="X58" s="34"/>
      <c r="Y58" s="35"/>
      <c r="Z58" s="40"/>
      <c r="AA58" s="34"/>
      <c r="AB58" s="35"/>
      <c r="AC58" s="40"/>
      <c r="AD58" s="34"/>
      <c r="AE58" s="35"/>
      <c r="AF58" s="40"/>
      <c r="AG58" s="34"/>
      <c r="AH58" s="35"/>
      <c r="AI58" s="119"/>
      <c r="AJ58" s="34"/>
      <c r="AK58" s="35"/>
      <c r="AL58" s="119"/>
      <c r="AM58" s="34"/>
      <c r="AN58" s="35"/>
      <c r="AO58" s="119"/>
      <c r="AP58" s="34"/>
      <c r="AQ58" s="35"/>
      <c r="AR58" s="119"/>
      <c r="AS58" s="34"/>
      <c r="AT58" s="35"/>
      <c r="AU58" s="119"/>
      <c r="AV58" s="34"/>
      <c r="AW58" s="35"/>
      <c r="AX58" s="65" t="str">
        <f t="shared" si="66"/>
        <v/>
      </c>
      <c r="AY58" s="14" t="str">
        <f t="shared" si="67"/>
        <v/>
      </c>
      <c r="AZ58" s="37">
        <f t="shared" si="68"/>
        <v>0</v>
      </c>
      <c r="BA58" s="14">
        <f t="shared" si="69"/>
        <v>0</v>
      </c>
      <c r="BB58" s="38">
        <f t="shared" si="70"/>
        <v>0</v>
      </c>
      <c r="BC58" s="14">
        <f t="shared" si="71"/>
        <v>0</v>
      </c>
      <c r="BD58" s="14">
        <f t="shared" si="72"/>
        <v>0</v>
      </c>
      <c r="BE58" s="14">
        <f t="shared" si="73"/>
        <v>0</v>
      </c>
      <c r="BF58" s="14">
        <f t="shared" si="74"/>
        <v>0</v>
      </c>
      <c r="BG58" s="39">
        <f t="shared" si="75"/>
        <v>0</v>
      </c>
      <c r="BH58" s="14">
        <f t="shared" si="76"/>
        <v>0</v>
      </c>
      <c r="BI58" s="14">
        <f t="shared" si="77"/>
        <v>0</v>
      </c>
      <c r="BJ58" s="14">
        <f t="shared" si="78"/>
        <v>0</v>
      </c>
      <c r="BK58" s="14">
        <f t="shared" si="79"/>
        <v>0</v>
      </c>
      <c r="BL58" s="14">
        <f t="shared" si="80"/>
        <v>0</v>
      </c>
      <c r="BM58" s="14">
        <f t="shared" si="81"/>
        <v>0</v>
      </c>
      <c r="BN58" s="13">
        <f t="shared" si="82"/>
        <v>0</v>
      </c>
      <c r="BP58" s="14">
        <f t="shared" si="83"/>
        <v>0</v>
      </c>
      <c r="BQ58" s="38">
        <f t="shared" si="84"/>
        <v>0</v>
      </c>
      <c r="BR58" s="96" t="str">
        <f>IF(C58="","",RIGHT(C58,1)*1)</f>
        <v/>
      </c>
      <c r="CU58" s="173" t="str">
        <f t="shared" si="85"/>
        <v/>
      </c>
    </row>
    <row r="59" spans="2:99" ht="9.75" customHeight="1">
      <c r="B59" s="136"/>
      <c r="C59" s="52"/>
      <c r="D59" s="52"/>
      <c r="E59" s="197"/>
      <c r="F59" s="42"/>
      <c r="G59" s="43"/>
      <c r="H59" s="197"/>
      <c r="I59" s="42"/>
      <c r="J59" s="43"/>
      <c r="K59" s="197"/>
      <c r="L59" s="42"/>
      <c r="M59" s="43"/>
      <c r="N59" s="197"/>
      <c r="O59" s="42"/>
      <c r="P59" s="43"/>
      <c r="Q59" s="197"/>
      <c r="R59" s="42"/>
      <c r="S59" s="43"/>
      <c r="T59" s="197"/>
      <c r="U59" s="42"/>
      <c r="V59" s="43"/>
      <c r="W59" s="197"/>
      <c r="X59" s="42"/>
      <c r="Y59" s="43"/>
      <c r="Z59" s="197"/>
      <c r="AA59" s="42"/>
      <c r="AB59" s="43"/>
      <c r="AC59" s="197"/>
      <c r="AD59" s="42"/>
      <c r="AE59" s="43"/>
      <c r="AF59" s="197"/>
      <c r="AG59" s="42"/>
      <c r="AH59" s="43"/>
      <c r="AI59" s="120"/>
      <c r="AJ59" s="42"/>
      <c r="AK59" s="43"/>
      <c r="AL59" s="120"/>
      <c r="AM59" s="42"/>
      <c r="AN59" s="43"/>
      <c r="AO59" s="120"/>
      <c r="AP59" s="42"/>
      <c r="AQ59" s="43"/>
      <c r="AR59" s="120"/>
      <c r="AS59" s="42"/>
      <c r="AT59" s="43"/>
      <c r="AU59" s="120"/>
      <c r="AV59" s="42"/>
      <c r="AW59" s="43"/>
      <c r="AX59" s="65" t="str">
        <f t="shared" si="66"/>
        <v/>
      </c>
      <c r="AY59" s="14" t="str">
        <f t="shared" si="67"/>
        <v/>
      </c>
      <c r="AZ59" s="37">
        <f t="shared" si="68"/>
        <v>0</v>
      </c>
      <c r="BA59" s="14">
        <f t="shared" si="69"/>
        <v>0</v>
      </c>
      <c r="BB59" s="38">
        <f t="shared" si="70"/>
        <v>0</v>
      </c>
      <c r="BC59" s="14">
        <f t="shared" si="71"/>
        <v>0</v>
      </c>
      <c r="BD59" s="14">
        <f t="shared" si="72"/>
        <v>0</v>
      </c>
      <c r="BE59" s="14">
        <f t="shared" si="73"/>
        <v>0</v>
      </c>
      <c r="BF59" s="14">
        <f t="shared" si="74"/>
        <v>0</v>
      </c>
      <c r="BG59" s="39">
        <f t="shared" si="75"/>
        <v>0</v>
      </c>
      <c r="BH59" s="14">
        <f t="shared" si="76"/>
        <v>0</v>
      </c>
      <c r="BI59" s="14">
        <f t="shared" si="77"/>
        <v>0</v>
      </c>
      <c r="BJ59" s="14">
        <f t="shared" si="78"/>
        <v>0</v>
      </c>
      <c r="BK59" s="14">
        <f t="shared" si="79"/>
        <v>0</v>
      </c>
      <c r="BL59" s="14">
        <f t="shared" si="80"/>
        <v>0</v>
      </c>
      <c r="BM59" s="14">
        <f t="shared" si="81"/>
        <v>0</v>
      </c>
      <c r="BN59" s="13">
        <f t="shared" si="82"/>
        <v>0</v>
      </c>
      <c r="BP59" s="14">
        <f t="shared" si="83"/>
        <v>0</v>
      </c>
      <c r="BQ59" s="38">
        <f t="shared" si="84"/>
        <v>0</v>
      </c>
      <c r="BR59" s="96" t="str">
        <f>IF(C59="","",RIGHT(C59,1)*1)</f>
        <v/>
      </c>
      <c r="CU59" s="173" t="str">
        <f t="shared" si="85"/>
        <v/>
      </c>
    </row>
    <row r="60" spans="2:99" ht="10.5" customHeight="1">
      <c r="E60" s="65">
        <f>IF(E33=1,COUNTA(E34:E51,E54:E59))+IF(H33=1,COUNTA(H34:H51,H54:H59)+IF(K33=1,COUNTA(K34:K51,K54:K59),0))</f>
        <v>0</v>
      </c>
      <c r="F60" s="65">
        <f>E31</f>
        <v>0</v>
      </c>
      <c r="G60" s="65">
        <f>IF(E60=0,0,((E60-F60)-3))</f>
        <v>0</v>
      </c>
      <c r="H60" s="65">
        <f>IF(H33=2,COUNTA(H34:H51,H54:H59))+IF(K33=2,COUNTA(K34:K51,K54:K59)+IF(N33=2,COUNTA(N34:N51,N54:N59),0))</f>
        <v>0</v>
      </c>
      <c r="I60" s="65">
        <f>H31</f>
        <v>0</v>
      </c>
      <c r="J60" s="65">
        <f>IF(H60=0,0,((H60-I60)-3))</f>
        <v>0</v>
      </c>
      <c r="K60" s="65">
        <f>IF(K33=3,COUNTA(K34:K51,K54:K59))+IF(N33=3,COUNTA(N34:N51,N54:N59)+IF(Q33=3,COUNTA(Q34:Q51,Q54:Q59),0))</f>
        <v>0</v>
      </c>
      <c r="L60" s="65">
        <f>K31</f>
        <v>0</v>
      </c>
      <c r="M60" s="65">
        <f>IF(K60=0,0,((K60-L60)-3))</f>
        <v>0</v>
      </c>
      <c r="N60" s="65">
        <f>IF(N33=4,COUNTA(N34:N51,N54:N59))+IF(Q33=4,COUNTA(Q34:Q51,Q54:Q59)+IF(T33=4,COUNTA(T34:T51,T54:T59),0))</f>
        <v>0</v>
      </c>
      <c r="O60" s="65">
        <f>N31</f>
        <v>0</v>
      </c>
      <c r="P60" s="65">
        <f>IF(N60=0,0,((N60-O60)-3))</f>
        <v>0</v>
      </c>
      <c r="Q60" s="65">
        <f>IF(Q33=5,COUNTA(Q34:Q51,Q54:Q59))+IF(T33=5,COUNTA(T34:T51,T54:T59)+IF(W33=5,COUNTA(W34:W51,W54:W59),0))</f>
        <v>0</v>
      </c>
      <c r="R60" s="65">
        <f>Q31</f>
        <v>0</v>
      </c>
      <c r="S60" s="65">
        <f>IF(Q60=0,0,((Q60-R60)-3))</f>
        <v>0</v>
      </c>
      <c r="T60" s="65">
        <f>IF(T33=6,COUNTA(T34:T51,T54:T59))+IF(W33=6,COUNTA(W34:W51,W54:W59)+IF(Z33=6,COUNTA(Z34:Z51,Z54:Z59),0))</f>
        <v>0</v>
      </c>
      <c r="U60" s="65">
        <f>T31</f>
        <v>0</v>
      </c>
      <c r="V60" s="65">
        <f>IF(T60=0,0,((T60-U60)-3))</f>
        <v>0</v>
      </c>
      <c r="W60" s="65">
        <f>IF(W33=7,COUNTA(W34:W51,W54:W59))+IF(Z33=7,COUNTA(Z34:Z51,Z54:Z59)+IF(AC33=7,COUNTA(AC34:AC51,AC54:AC59),0))</f>
        <v>0</v>
      </c>
      <c r="X60" s="65">
        <f>W31</f>
        <v>0</v>
      </c>
      <c r="Y60" s="65">
        <f>IF(W60=0,0,((W60-X60)-3))</f>
        <v>0</v>
      </c>
      <c r="Z60" s="65">
        <f>IF(Z33=8,COUNTA(Z34:Z51,Z54:Z59))+IF(AC33=8,COUNTA(AC34:AC51,AC54:AC59)+IF(AF33=8,COUNTA(AF34:AF51,AF54:AF59),0))</f>
        <v>0</v>
      </c>
      <c r="AA60" s="65">
        <f>Z31</f>
        <v>0</v>
      </c>
      <c r="AB60" s="65">
        <f>IF(Z60=0,0,((Z60-AA60)-3))</f>
        <v>0</v>
      </c>
      <c r="AC60" s="65">
        <f>IF(AC33=9,COUNTA(AC34:AC51,AC54:AC59))+IF(AF33=9,COUNTA(AF34:AF51,AF54:AF59)+IF(AI33=9,COUNTA(AI34:AI51,AI54:AI59),0))</f>
        <v>0</v>
      </c>
      <c r="AD60" s="65">
        <f>AC31</f>
        <v>0</v>
      </c>
      <c r="AE60" s="65">
        <f>IF(AC60=0,0,((AC60-AD60)-3))</f>
        <v>0</v>
      </c>
      <c r="AF60" s="65">
        <f>IF(AF33=10,COUNTA(AF34:AF51,AF54:AF59))+IF(AI33=10,COUNTA(AI34:AI51,AI54:AI59)+IF(AL33=10,COUNTA(AL34:AL51,AL54:AL59),0))</f>
        <v>0</v>
      </c>
      <c r="AG60" s="65">
        <f>AF31</f>
        <v>0</v>
      </c>
      <c r="AH60" s="65">
        <f>IF(AF60=0,0,((AF60-AG60)-3))</f>
        <v>0</v>
      </c>
      <c r="AI60" s="65">
        <f>IF(AI33=11,COUNTA(AI34:AI51,AI54:AI59))+IF(AL33=11,COUNTA(AL34:AL51,AL54:AL59)+IF(AO33=11,COUNTA(AO34:AO51,AO54:AO59),0))</f>
        <v>0</v>
      </c>
      <c r="AJ60" s="65">
        <f>AI31</f>
        <v>0</v>
      </c>
      <c r="AK60" s="65">
        <f>IF(AI60=0,0,((AI60-AJ60)-3))</f>
        <v>0</v>
      </c>
      <c r="AL60" s="65">
        <f>IF(AL33=12,COUNTA(AL34:AL51,AL54:AL59))+IF(AO33=12,COUNTA(AO34:AO51,AO54:AO59)+IF(AR33=12,COUNTA(AR34:AR51,AR54:AR59),0))</f>
        <v>0</v>
      </c>
      <c r="AM60" s="65">
        <f>AL31</f>
        <v>0</v>
      </c>
      <c r="AN60" s="65">
        <f>IF(AL60=0,0,((AL60-AM60)-3))</f>
        <v>0</v>
      </c>
      <c r="AO60" s="65">
        <f>IF(AO33=13,COUNTA(AO34:AO51,AO54:AO59))+IF(AR33=13,COUNTA(AR34:AR51,AR54:AR59)+IF(AU33=13,COUNTA(AU34:AU51,AU54:AU59),0))</f>
        <v>0</v>
      </c>
      <c r="AP60" s="65">
        <f>AO31</f>
        <v>0</v>
      </c>
      <c r="AQ60" s="65">
        <f>IF(AO60=0,0,((AO60-AP60)-3))</f>
        <v>0</v>
      </c>
      <c r="AR60" s="65">
        <f>IF(AR33=14,COUNTA(AR34:AR51,AR54:AR59))+IF(AU33=14,COUNTA(AU34:AU51,AU54:AU59),0)</f>
        <v>0</v>
      </c>
      <c r="AS60" s="65">
        <f>AR31</f>
        <v>0</v>
      </c>
      <c r="AT60" s="65">
        <f>IF(AR60=0,0,((AR60-AS60)-3))</f>
        <v>0</v>
      </c>
      <c r="AU60" s="65">
        <f>IF(AU33=15,COUNTA(AU34:AU51,AU54:AU59))</f>
        <v>0</v>
      </c>
      <c r="AV60" s="65">
        <f>AU31</f>
        <v>0</v>
      </c>
      <c r="AW60" s="65">
        <f>IF(AU60=0,0,((AU60-AV60)-3))</f>
        <v>0</v>
      </c>
      <c r="AY60" s="26"/>
      <c r="BR60" s="96"/>
      <c r="CU60" s="174"/>
    </row>
    <row r="61" spans="2:99" ht="10.5" customHeight="1">
      <c r="CU61" s="174"/>
    </row>
    <row r="62" spans="2:99" ht="10.5" customHeight="1">
      <c r="CU62" s="175" t="str">
        <f>SUBSTITUTE(TRIM(CONCATENATE(CU34," ",CU35," ",CU36," ",CU37," ",CU38," ",CU39," ",CU40," ",CU41," ",CU42," ",CU43," ",CU44," ",CU45," ",CU46," ",CU47," ",CU48," ",CU49," ",CU50," ",CU51," ",CU54," ",CU55," ",CU56," ",CU57," ",CU58," ",CU59))," ",",")</f>
        <v/>
      </c>
    </row>
    <row r="63" spans="2:99" ht="10.5" customHeight="1">
      <c r="K63" s="15"/>
      <c r="L63" s="15"/>
      <c r="M63" s="15"/>
      <c r="N63" s="15"/>
      <c r="O63" s="15"/>
      <c r="P63" s="15"/>
    </row>
    <row r="64" spans="2:99" ht="10.5" customHeight="1">
      <c r="K64" s="15"/>
      <c r="L64" s="15"/>
      <c r="M64" s="15"/>
      <c r="N64" s="15"/>
      <c r="O64" s="15"/>
      <c r="P64" s="15"/>
    </row>
    <row r="65" spans="11:16" ht="10.5" customHeight="1">
      <c r="K65" s="15"/>
      <c r="L65" s="15"/>
      <c r="M65" s="15"/>
      <c r="N65" s="15"/>
      <c r="O65" s="15"/>
      <c r="P65" s="15"/>
    </row>
  </sheetData>
  <mergeCells count="86">
    <mergeCell ref="AR33:AT33"/>
    <mergeCell ref="AU33:AW33"/>
    <mergeCell ref="AO31:AQ31"/>
    <mergeCell ref="BC30:BD30"/>
    <mergeCell ref="BC31:BD31"/>
    <mergeCell ref="AO33:AQ33"/>
    <mergeCell ref="AY29:AZ29"/>
    <mergeCell ref="AY30:AZ30"/>
    <mergeCell ref="AY31:AZ31"/>
    <mergeCell ref="BA29:BB29"/>
    <mergeCell ref="BA30:BB30"/>
    <mergeCell ref="BA31:BB31"/>
    <mergeCell ref="W30:Y30"/>
    <mergeCell ref="Z30:AB30"/>
    <mergeCell ref="AI30:AK30"/>
    <mergeCell ref="AO30:AQ30"/>
    <mergeCell ref="E33:G33"/>
    <mergeCell ref="H33:J33"/>
    <mergeCell ref="K33:M33"/>
    <mergeCell ref="N33:P33"/>
    <mergeCell ref="E31:G31"/>
    <mergeCell ref="H31:J31"/>
    <mergeCell ref="K31:M31"/>
    <mergeCell ref="N31:P31"/>
    <mergeCell ref="Q33:S33"/>
    <mergeCell ref="T33:V33"/>
    <mergeCell ref="W33:Y33"/>
    <mergeCell ref="Z33:AB33"/>
    <mergeCell ref="AI33:AK33"/>
    <mergeCell ref="AL33:AN33"/>
    <mergeCell ref="AC33:AE33"/>
    <mergeCell ref="AF33:AH33"/>
    <mergeCell ref="Q31:S31"/>
    <mergeCell ref="T31:V31"/>
    <mergeCell ref="AI31:AK31"/>
    <mergeCell ref="AL31:AN31"/>
    <mergeCell ref="W31:Y31"/>
    <mergeCell ref="Z31:AB31"/>
    <mergeCell ref="AC31:AE31"/>
    <mergeCell ref="AF31:AH31"/>
    <mergeCell ref="E30:G30"/>
    <mergeCell ref="H30:J30"/>
    <mergeCell ref="K30:M30"/>
    <mergeCell ref="N30:P30"/>
    <mergeCell ref="AU29:AW29"/>
    <mergeCell ref="AC29:AE29"/>
    <mergeCell ref="AF29:AH29"/>
    <mergeCell ref="AI29:AK29"/>
    <mergeCell ref="AL29:AN29"/>
    <mergeCell ref="Q30:S30"/>
    <mergeCell ref="T30:V30"/>
    <mergeCell ref="AC30:AE30"/>
    <mergeCell ref="E29:G29"/>
    <mergeCell ref="AR30:AT30"/>
    <mergeCell ref="AL30:AN30"/>
    <mergeCell ref="AF30:AH30"/>
    <mergeCell ref="H29:J29"/>
    <mergeCell ref="K29:M29"/>
    <mergeCell ref="N29:P29"/>
    <mergeCell ref="W29:Y29"/>
    <mergeCell ref="Z29:AB29"/>
    <mergeCell ref="Q29:S29"/>
    <mergeCell ref="T29:V29"/>
    <mergeCell ref="E1:G1"/>
    <mergeCell ref="H1:J1"/>
    <mergeCell ref="K1:M1"/>
    <mergeCell ref="N1:P1"/>
    <mergeCell ref="W1:Y1"/>
    <mergeCell ref="Q1:S1"/>
    <mergeCell ref="T1:V1"/>
    <mergeCell ref="BJ30:BK31"/>
    <mergeCell ref="BL30:BM31"/>
    <mergeCell ref="AC1:AE1"/>
    <mergeCell ref="AF1:AH1"/>
    <mergeCell ref="Z1:AB1"/>
    <mergeCell ref="AU1:AW1"/>
    <mergeCell ref="AI1:AK1"/>
    <mergeCell ref="AL1:AN1"/>
    <mergeCell ref="AO1:AQ1"/>
    <mergeCell ref="AR1:AT1"/>
    <mergeCell ref="AU30:AW30"/>
    <mergeCell ref="AO29:AQ29"/>
    <mergeCell ref="AR29:AT29"/>
    <mergeCell ref="AR31:AT31"/>
    <mergeCell ref="AU31:AW31"/>
    <mergeCell ref="BC29:BD29"/>
  </mergeCells>
  <phoneticPr fontId="6" type="noConversion"/>
  <conditionalFormatting sqref="E2:E27 H2:H27 K2:K27 N2:N27 Q2:Q27 T2:T27 W2:W27 Z2:Z27 AC2:AC27 AF2:AF27 AI2:AI27 AL2:AL27 AO2:AO27 AR2:AR27 AU2:AU27">
    <cfRule type="cellIs" dxfId="76" priority="124" operator="equal">
      <formula>"HR"</formula>
    </cfRule>
  </conditionalFormatting>
  <conditionalFormatting sqref="E2:E27">
    <cfRule type="containsText" dxfId="75" priority="83" operator="containsText" text="b">
      <formula>NOT(ISERROR(SEARCH("b",E2)))</formula>
    </cfRule>
  </conditionalFormatting>
  <conditionalFormatting sqref="E34:E59 H34:H59 K34:K59 N34:N59 Q34:Q59 T34:T59 W34:W59 Z34:Z59 AC34:AC59 AF34:AF59 AI34:AI59 AL34:AL59 AO34:AO59 AR34:AR59 AU34:AU59">
    <cfRule type="cellIs" dxfId="74" priority="68" operator="equal">
      <formula>"HR"</formula>
    </cfRule>
  </conditionalFormatting>
  <conditionalFormatting sqref="E34:E59">
    <cfRule type="containsText" dxfId="73" priority="67" operator="containsText" text="b">
      <formula>NOT(ISERROR(SEARCH("b",E34)))</formula>
    </cfRule>
  </conditionalFormatting>
  <conditionalFormatting sqref="E30:G30">
    <cfRule type="expression" dxfId="72" priority="110">
      <formula>$E$28=0</formula>
    </cfRule>
  </conditionalFormatting>
  <conditionalFormatting sqref="E31:G31">
    <cfRule type="expression" dxfId="71" priority="103">
      <formula>$E$60=0</formula>
    </cfRule>
  </conditionalFormatting>
  <conditionalFormatting sqref="E30:AE31">
    <cfRule type="cellIs" dxfId="70" priority="125" stopIfTrue="1" operator="greaterThan">
      <formula>0</formula>
    </cfRule>
  </conditionalFormatting>
  <conditionalFormatting sqref="H2:H27">
    <cfRule type="containsText" dxfId="69" priority="33" operator="containsText" text="b">
      <formula>NOT(ISERROR(SEARCH("b",H2)))</formula>
    </cfRule>
  </conditionalFormatting>
  <conditionalFormatting sqref="H34:H59">
    <cfRule type="containsText" dxfId="68" priority="19" operator="containsText" text="b">
      <formula>NOT(ISERROR(SEARCH("b",H34)))</formula>
    </cfRule>
  </conditionalFormatting>
  <conditionalFormatting sqref="H30:J30">
    <cfRule type="expression" dxfId="67" priority="123">
      <formula>$H$28=0</formula>
    </cfRule>
  </conditionalFormatting>
  <conditionalFormatting sqref="H31:J31">
    <cfRule type="expression" dxfId="66" priority="102">
      <formula>$H$60=0</formula>
    </cfRule>
  </conditionalFormatting>
  <conditionalFormatting sqref="K2:K27">
    <cfRule type="containsText" dxfId="65" priority="32" operator="containsText" text="b">
      <formula>NOT(ISERROR(SEARCH("b",K2)))</formula>
    </cfRule>
  </conditionalFormatting>
  <conditionalFormatting sqref="K34:K59">
    <cfRule type="containsText" dxfId="64" priority="18" operator="containsText" text="b">
      <formula>NOT(ISERROR(SEARCH("b",K34)))</formula>
    </cfRule>
  </conditionalFormatting>
  <conditionalFormatting sqref="K30:M30">
    <cfRule type="expression" dxfId="63" priority="122">
      <formula>$K$28=0</formula>
    </cfRule>
  </conditionalFormatting>
  <conditionalFormatting sqref="K31:M31">
    <cfRule type="expression" dxfId="62" priority="101">
      <formula>$K$60=0</formula>
    </cfRule>
  </conditionalFormatting>
  <conditionalFormatting sqref="N2:N27">
    <cfRule type="containsText" dxfId="61" priority="31" operator="containsText" text="b">
      <formula>NOT(ISERROR(SEARCH("b",N2)))</formula>
    </cfRule>
  </conditionalFormatting>
  <conditionalFormatting sqref="N34:N59">
    <cfRule type="containsText" dxfId="60" priority="17" operator="containsText" text="b">
      <formula>NOT(ISERROR(SEARCH("b",N34)))</formula>
    </cfRule>
  </conditionalFormatting>
  <conditionalFormatting sqref="N30:P30">
    <cfRule type="expression" dxfId="59" priority="121">
      <formula>$N$28=0</formula>
    </cfRule>
  </conditionalFormatting>
  <conditionalFormatting sqref="N31:P31">
    <cfRule type="expression" dxfId="58" priority="100">
      <formula>$N$60=0</formula>
    </cfRule>
  </conditionalFormatting>
  <conditionalFormatting sqref="Q2:Q27">
    <cfRule type="containsText" dxfId="57" priority="30" operator="containsText" text="b">
      <formula>NOT(ISERROR(SEARCH("b",Q2)))</formula>
    </cfRule>
  </conditionalFormatting>
  <conditionalFormatting sqref="Q34:Q59">
    <cfRule type="containsText" dxfId="56" priority="16" operator="containsText" text="b">
      <formula>NOT(ISERROR(SEARCH("b",Q34)))</formula>
    </cfRule>
  </conditionalFormatting>
  <conditionalFormatting sqref="Q30:S30">
    <cfRule type="expression" dxfId="55" priority="120">
      <formula>$Q$28=0</formula>
    </cfRule>
  </conditionalFormatting>
  <conditionalFormatting sqref="Q31:S31">
    <cfRule type="expression" dxfId="54" priority="99">
      <formula>$Q$60=0</formula>
    </cfRule>
  </conditionalFormatting>
  <conditionalFormatting sqref="T2:T27">
    <cfRule type="containsText" dxfId="53" priority="29" operator="containsText" text="b">
      <formula>NOT(ISERROR(SEARCH("b",T2)))</formula>
    </cfRule>
  </conditionalFormatting>
  <conditionalFormatting sqref="T34:T59">
    <cfRule type="containsText" dxfId="52" priority="15" operator="containsText" text="b">
      <formula>NOT(ISERROR(SEARCH("b",T34)))</formula>
    </cfRule>
  </conditionalFormatting>
  <conditionalFormatting sqref="T30:V30">
    <cfRule type="expression" dxfId="51" priority="119">
      <formula>$T$28=0</formula>
    </cfRule>
  </conditionalFormatting>
  <conditionalFormatting sqref="T31:V31">
    <cfRule type="expression" dxfId="50" priority="98">
      <formula>$T$60=0</formula>
    </cfRule>
  </conditionalFormatting>
  <conditionalFormatting sqref="W2:W27">
    <cfRule type="containsText" dxfId="49" priority="28" operator="containsText" text="b">
      <formula>NOT(ISERROR(SEARCH("b",W2)))</formula>
    </cfRule>
  </conditionalFormatting>
  <conditionalFormatting sqref="W34:W59">
    <cfRule type="containsText" dxfId="48" priority="14" operator="containsText" text="b">
      <formula>NOT(ISERROR(SEARCH("b",W34)))</formula>
    </cfRule>
  </conditionalFormatting>
  <conditionalFormatting sqref="W30:Y30">
    <cfRule type="expression" dxfId="47" priority="118">
      <formula>$W$28=0</formula>
    </cfRule>
  </conditionalFormatting>
  <conditionalFormatting sqref="W31:Y31">
    <cfRule type="expression" dxfId="46" priority="97">
      <formula>$W$60=0</formula>
    </cfRule>
  </conditionalFormatting>
  <conditionalFormatting sqref="Z2:Z27">
    <cfRule type="containsText" dxfId="45" priority="27" operator="containsText" text="b">
      <formula>NOT(ISERROR(SEARCH("b",Z2)))</formula>
    </cfRule>
  </conditionalFormatting>
  <conditionalFormatting sqref="Z34:Z59">
    <cfRule type="containsText" dxfId="44" priority="13" operator="containsText" text="b">
      <formula>NOT(ISERROR(SEARCH("b",Z34)))</formula>
    </cfRule>
  </conditionalFormatting>
  <conditionalFormatting sqref="Z30:AB30">
    <cfRule type="expression" dxfId="43" priority="128">
      <formula>$Z$28=0</formula>
    </cfRule>
  </conditionalFormatting>
  <conditionalFormatting sqref="Z31:AB31">
    <cfRule type="expression" dxfId="42" priority="129">
      <formula>$Z$60=0</formula>
    </cfRule>
  </conditionalFormatting>
  <conditionalFormatting sqref="AC2:AC27">
    <cfRule type="containsText" dxfId="41" priority="26" operator="containsText" text="b">
      <formula>NOT(ISERROR(SEARCH("b",AC2)))</formula>
    </cfRule>
  </conditionalFormatting>
  <conditionalFormatting sqref="AC34:AC59">
    <cfRule type="containsText" dxfId="40" priority="12" operator="containsText" text="b">
      <formula>NOT(ISERROR(SEARCH("b",AC34)))</formula>
    </cfRule>
  </conditionalFormatting>
  <conditionalFormatting sqref="AC30:AE30">
    <cfRule type="expression" dxfId="39" priority="117">
      <formula>$AC$28=0</formula>
    </cfRule>
  </conditionalFormatting>
  <conditionalFormatting sqref="AC31:AE31">
    <cfRule type="expression" dxfId="38" priority="96">
      <formula>$AC$60=0</formula>
    </cfRule>
  </conditionalFormatting>
  <conditionalFormatting sqref="AF2:AF27">
    <cfRule type="containsText" dxfId="37" priority="25" operator="containsText" text="b">
      <formula>NOT(ISERROR(SEARCH("b",AF2)))</formula>
    </cfRule>
  </conditionalFormatting>
  <conditionalFormatting sqref="AF34:AF59">
    <cfRule type="containsText" dxfId="36" priority="11" operator="containsText" text="b">
      <formula>NOT(ISERROR(SEARCH("b",AF34)))</formula>
    </cfRule>
  </conditionalFormatting>
  <conditionalFormatting sqref="AF30:AH30">
    <cfRule type="expression" dxfId="35" priority="116">
      <formula>$AF$28=0</formula>
    </cfRule>
  </conditionalFormatting>
  <conditionalFormatting sqref="AF31:AH31">
    <cfRule type="cellIs" dxfId="34" priority="95" operator="greaterThan">
      <formula>0</formula>
    </cfRule>
    <cfRule type="expression" dxfId="33" priority="94">
      <formula>$AF$60=0</formula>
    </cfRule>
  </conditionalFormatting>
  <conditionalFormatting sqref="AF30:AW30">
    <cfRule type="cellIs" dxfId="32" priority="104" operator="greaterThan">
      <formula>0</formula>
    </cfRule>
  </conditionalFormatting>
  <conditionalFormatting sqref="AI2:AI27">
    <cfRule type="containsText" dxfId="31" priority="24" operator="containsText" text="b">
      <formula>NOT(ISERROR(SEARCH("b",AI2)))</formula>
    </cfRule>
  </conditionalFormatting>
  <conditionalFormatting sqref="AI34:AI59">
    <cfRule type="containsText" dxfId="30" priority="10" operator="containsText" text="b">
      <formula>NOT(ISERROR(SEARCH("b",AI34)))</formula>
    </cfRule>
  </conditionalFormatting>
  <conditionalFormatting sqref="AI30:AK30">
    <cfRule type="expression" dxfId="29" priority="115">
      <formula>$AI$28=0</formula>
    </cfRule>
  </conditionalFormatting>
  <conditionalFormatting sqref="AI31:AK31">
    <cfRule type="cellIs" dxfId="28" priority="93" operator="greaterThan">
      <formula>0</formula>
    </cfRule>
    <cfRule type="expression" dxfId="27" priority="92">
      <formula>$AI$60=0</formula>
    </cfRule>
  </conditionalFormatting>
  <conditionalFormatting sqref="AL2:AL27">
    <cfRule type="containsText" dxfId="26" priority="23" operator="containsText" text="b">
      <formula>NOT(ISERROR(SEARCH("b",AL2)))</formula>
    </cfRule>
  </conditionalFormatting>
  <conditionalFormatting sqref="AL34:AL59">
    <cfRule type="containsText" dxfId="25" priority="9" operator="containsText" text="b">
      <formula>NOT(ISERROR(SEARCH("b",AL34)))</formula>
    </cfRule>
  </conditionalFormatting>
  <conditionalFormatting sqref="AL30:AN30">
    <cfRule type="expression" dxfId="24" priority="114">
      <formula>$AL$28=0</formula>
    </cfRule>
  </conditionalFormatting>
  <conditionalFormatting sqref="AL31:AN31">
    <cfRule type="cellIs" dxfId="23" priority="91" operator="greaterThan">
      <formula>0</formula>
    </cfRule>
    <cfRule type="expression" dxfId="22" priority="90">
      <formula>$AL$60=0</formula>
    </cfRule>
  </conditionalFormatting>
  <conditionalFormatting sqref="AO2:AO27">
    <cfRule type="containsText" dxfId="21" priority="22" operator="containsText" text="b">
      <formula>NOT(ISERROR(SEARCH("b",AO2)))</formula>
    </cfRule>
  </conditionalFormatting>
  <conditionalFormatting sqref="AO34:AO59">
    <cfRule type="containsText" dxfId="20" priority="8" operator="containsText" text="b">
      <formula>NOT(ISERROR(SEARCH("b",AO34)))</formula>
    </cfRule>
  </conditionalFormatting>
  <conditionalFormatting sqref="AO30:AQ30">
    <cfRule type="expression" dxfId="19" priority="113">
      <formula>$AO$28=0</formula>
    </cfRule>
  </conditionalFormatting>
  <conditionalFormatting sqref="AO31:AQ31">
    <cfRule type="expression" dxfId="18" priority="89">
      <formula>$AO$60=0</formula>
    </cfRule>
  </conditionalFormatting>
  <conditionalFormatting sqref="AO31:AT31">
    <cfRule type="cellIs" dxfId="17" priority="87" operator="greaterThan">
      <formula>0</formula>
    </cfRule>
  </conditionalFormatting>
  <conditionalFormatting sqref="AR2:AR27">
    <cfRule type="containsText" dxfId="16" priority="21" operator="containsText" text="b">
      <formula>NOT(ISERROR(SEARCH("b",AR2)))</formula>
    </cfRule>
  </conditionalFormatting>
  <conditionalFormatting sqref="AR34:AR59">
    <cfRule type="containsText" dxfId="15" priority="7" operator="containsText" text="b">
      <formula>NOT(ISERROR(SEARCH("b",AR34)))</formula>
    </cfRule>
  </conditionalFormatting>
  <conditionalFormatting sqref="AR30:AT30">
    <cfRule type="expression" dxfId="14" priority="112">
      <formula>$AR$28=0</formula>
    </cfRule>
  </conditionalFormatting>
  <conditionalFormatting sqref="AR31:AT31">
    <cfRule type="expression" dxfId="13" priority="86">
      <formula>$AR$60=0</formula>
    </cfRule>
  </conditionalFormatting>
  <conditionalFormatting sqref="AU2:AU27">
    <cfRule type="containsText" dxfId="12" priority="20" operator="containsText" text="b">
      <formula>NOT(ISERROR(SEARCH("b",AU2)))</formula>
    </cfRule>
  </conditionalFormatting>
  <conditionalFormatting sqref="AU34:AU59">
    <cfRule type="containsText" dxfId="11" priority="6" operator="containsText" text="b">
      <formula>NOT(ISERROR(SEARCH("b",AU34)))</formula>
    </cfRule>
  </conditionalFormatting>
  <conditionalFormatting sqref="AU30:AW30">
    <cfRule type="expression" dxfId="10" priority="111">
      <formula>$AU$28=0</formula>
    </cfRule>
  </conditionalFormatting>
  <conditionalFormatting sqref="AU31:AW31">
    <cfRule type="cellIs" dxfId="9" priority="85" operator="greaterThan">
      <formula>0</formula>
    </cfRule>
    <cfRule type="expression" dxfId="8" priority="84">
      <formula>$AU$60=0</formula>
    </cfRule>
  </conditionalFormatting>
  <conditionalFormatting sqref="AX30:AX31">
    <cfRule type="cellIs" dxfId="7" priority="1216" stopIfTrue="1" operator="greaterThan">
      <formula>0</formula>
    </cfRule>
  </conditionalFormatting>
  <conditionalFormatting sqref="AY28:BO28 BJ29:BO29">
    <cfRule type="cellIs" dxfId="6" priority="51" stopIfTrue="1" operator="equal">
      <formula>0</formula>
    </cfRule>
  </conditionalFormatting>
  <conditionalFormatting sqref="AY1:BQ27">
    <cfRule type="cellIs" dxfId="5" priority="3" stopIfTrue="1" operator="equal">
      <formula>0</formula>
    </cfRule>
  </conditionalFormatting>
  <conditionalFormatting sqref="BF30:BF31">
    <cfRule type="cellIs" dxfId="4" priority="948" stopIfTrue="1" operator="equal">
      <formula>0</formula>
    </cfRule>
  </conditionalFormatting>
  <conditionalFormatting sqref="BJ30 BL30 AY32:BH65239 BI32:BM1048576 BO32:BQ1048576 BN61:BN65239">
    <cfRule type="cellIs" dxfId="3" priority="1217" stopIfTrue="1" operator="equal">
      <formula>0</formula>
    </cfRule>
  </conditionalFormatting>
  <conditionalFormatting sqref="BN32:BN59">
    <cfRule type="cellIs" dxfId="2" priority="1" stopIfTrue="1" operator="equal">
      <formula>0</formula>
    </cfRule>
  </conditionalFormatting>
  <conditionalFormatting sqref="BN30:BO31">
    <cfRule type="cellIs" dxfId="1" priority="50" stopIfTrue="1" operator="equal">
      <formula>0</formula>
    </cfRule>
  </conditionalFormatting>
  <conditionalFormatting sqref="BP28:BQ31 BH31:BI31">
    <cfRule type="cellIs" dxfId="0" priority="52" stopIfTrue="1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T52"/>
  <sheetViews>
    <sheetView workbookViewId="0"/>
  </sheetViews>
  <sheetFormatPr defaultRowHeight="10.5" customHeight="1"/>
  <cols>
    <col min="1" max="1" width="5.7109375" style="127" customWidth="1"/>
    <col min="2" max="2" width="3.7109375" style="127" customWidth="1"/>
    <col min="3" max="3" width="7" style="127" customWidth="1"/>
    <col min="4" max="4" width="3.7109375" style="127" customWidth="1"/>
    <col min="5" max="15" width="9.7109375" style="127" customWidth="1"/>
    <col min="16" max="94" width="9.140625" style="127"/>
    <col min="95" max="98" width="3.7109375" style="4" customWidth="1"/>
    <col min="99" max="16384" width="9.140625" style="127"/>
  </cols>
  <sheetData>
    <row r="1" spans="2:98" ht="10.5" customHeight="1">
      <c r="CQ1" s="28"/>
      <c r="CR1" s="28"/>
      <c r="CS1" s="28"/>
      <c r="CT1" s="28"/>
    </row>
    <row r="2" spans="2:98" ht="18.75" customHeight="1">
      <c r="B2" s="111" t="s">
        <v>110</v>
      </c>
      <c r="E2" s="196" t="s">
        <v>90</v>
      </c>
      <c r="CR2" s="4" t="s">
        <v>75</v>
      </c>
    </row>
    <row r="3" spans="2:98" ht="10.5" customHeight="1">
      <c r="B3" s="111"/>
      <c r="E3" s="110"/>
    </row>
    <row r="4" spans="2:98" ht="10.5" customHeight="1">
      <c r="B4" s="108" t="s">
        <v>41</v>
      </c>
      <c r="C4" s="108"/>
      <c r="CQ4" s="117" t="s">
        <v>76</v>
      </c>
    </row>
    <row r="5" spans="2:98" ht="10.5" customHeight="1">
      <c r="C5" s="168" t="s">
        <v>42</v>
      </c>
      <c r="E5" s="100" t="s">
        <v>109</v>
      </c>
      <c r="CQ5" s="117" t="s">
        <v>77</v>
      </c>
    </row>
    <row r="6" spans="2:98" ht="10.5" customHeight="1">
      <c r="E6" s="100" t="s">
        <v>97</v>
      </c>
      <c r="F6" s="100"/>
      <c r="CQ6" s="117"/>
    </row>
    <row r="7" spans="2:98" ht="10.5" customHeight="1">
      <c r="E7" s="100" t="s">
        <v>111</v>
      </c>
      <c r="F7" s="100"/>
      <c r="CQ7" s="117"/>
    </row>
    <row r="8" spans="2:98" ht="10.5" customHeight="1">
      <c r="E8" s="100" t="s">
        <v>112</v>
      </c>
    </row>
    <row r="9" spans="2:98" ht="10.5" customHeight="1">
      <c r="E9" s="100"/>
    </row>
    <row r="10" spans="2:98" ht="10.5" customHeight="1">
      <c r="C10" s="168" t="s">
        <v>100</v>
      </c>
      <c r="E10" s="127" t="s">
        <v>139</v>
      </c>
      <c r="CQ10" s="127"/>
      <c r="CR10" s="127"/>
      <c r="CS10" s="127"/>
    </row>
    <row r="11" spans="2:98" ht="10.5" customHeight="1">
      <c r="CQ11" s="129">
        <v>123</v>
      </c>
      <c r="CR11" s="115" t="s">
        <v>67</v>
      </c>
      <c r="CS11" s="116" t="s">
        <v>66</v>
      </c>
    </row>
    <row r="12" spans="2:98" ht="10.5" customHeight="1">
      <c r="C12" s="168" t="s">
        <v>101</v>
      </c>
      <c r="E12" s="127" t="s">
        <v>99</v>
      </c>
      <c r="CQ12" s="143"/>
      <c r="CR12" s="14"/>
      <c r="CS12" s="114"/>
    </row>
    <row r="13" spans="2:98" ht="10.5" customHeight="1">
      <c r="E13" s="127" t="s">
        <v>91</v>
      </c>
      <c r="CQ13" s="143"/>
      <c r="CR13" s="14"/>
      <c r="CS13" s="114"/>
    </row>
    <row r="14" spans="2:98" ht="10.5" customHeight="1">
      <c r="CR14" s="118" t="s">
        <v>68</v>
      </c>
    </row>
    <row r="15" spans="2:98" ht="10.5" customHeight="1">
      <c r="C15" s="144" t="s">
        <v>45</v>
      </c>
      <c r="H15" s="193" t="s">
        <v>46</v>
      </c>
      <c r="M15" s="193" t="s">
        <v>47</v>
      </c>
      <c r="CQ15" s="127"/>
      <c r="CR15" s="127"/>
      <c r="CS15" s="127"/>
    </row>
    <row r="16" spans="2:98" ht="10.5" customHeight="1">
      <c r="C16" s="4" t="s">
        <v>58</v>
      </c>
      <c r="H16" s="194"/>
      <c r="M16" s="194"/>
      <c r="CQ16" s="127"/>
      <c r="CR16" s="127"/>
      <c r="CS16" s="127"/>
    </row>
    <row r="17" spans="3:97" ht="10.5" customHeight="1">
      <c r="C17" s="4"/>
      <c r="H17" s="194"/>
      <c r="M17" s="194"/>
      <c r="CQ17" s="127"/>
      <c r="CR17" s="127"/>
      <c r="CS17" s="127"/>
    </row>
    <row r="18" spans="3:97" ht="10.5" customHeight="1">
      <c r="C18" s="127" t="s">
        <v>122</v>
      </c>
      <c r="H18" s="195" t="s">
        <v>118</v>
      </c>
      <c r="M18" s="195" t="s">
        <v>121</v>
      </c>
      <c r="CQ18" s="127"/>
      <c r="CR18" s="127"/>
      <c r="CS18" s="127"/>
    </row>
    <row r="19" spans="3:97" ht="10.5" customHeight="1">
      <c r="C19" s="127" t="s">
        <v>123</v>
      </c>
      <c r="H19" s="195" t="s">
        <v>119</v>
      </c>
      <c r="M19" s="195"/>
      <c r="CQ19" s="127"/>
      <c r="CR19" s="127"/>
      <c r="CS19" s="127"/>
    </row>
    <row r="20" spans="3:97" ht="10.5" customHeight="1">
      <c r="C20" s="127" t="s">
        <v>124</v>
      </c>
      <c r="H20" s="195" t="s">
        <v>120</v>
      </c>
      <c r="M20" s="195"/>
      <c r="CQ20" s="127"/>
      <c r="CR20" s="127"/>
      <c r="CS20" s="127"/>
    </row>
    <row r="21" spans="3:97" ht="10.5" customHeight="1">
      <c r="C21" s="127" t="s">
        <v>125</v>
      </c>
      <c r="H21" s="195" t="s">
        <v>143</v>
      </c>
      <c r="M21" s="195"/>
      <c r="CQ21" s="127"/>
      <c r="CR21" s="127"/>
      <c r="CS21" s="127"/>
    </row>
    <row r="22" spans="3:97" ht="10.5" customHeight="1">
      <c r="C22" s="127" t="s">
        <v>126</v>
      </c>
      <c r="H22" s="195"/>
      <c r="M22" s="195"/>
      <c r="CQ22" s="127"/>
      <c r="CR22" s="127"/>
      <c r="CS22" s="127"/>
    </row>
    <row r="23" spans="3:97" ht="10.5" customHeight="1">
      <c r="C23" s="127" t="s">
        <v>127</v>
      </c>
      <c r="H23" s="195"/>
      <c r="M23" s="195"/>
      <c r="CQ23" s="127"/>
      <c r="CR23" s="127"/>
      <c r="CS23" s="127"/>
    </row>
    <row r="24" spans="3:97" ht="10.5" customHeight="1">
      <c r="C24" s="127" t="s">
        <v>128</v>
      </c>
      <c r="H24" s="195"/>
      <c r="M24" s="195"/>
      <c r="CQ24" s="127"/>
      <c r="CR24" s="127"/>
      <c r="CS24" s="127"/>
    </row>
    <row r="25" spans="3:97" ht="10.5" customHeight="1">
      <c r="C25" s="127" t="s">
        <v>129</v>
      </c>
      <c r="H25" s="195"/>
      <c r="M25" s="195"/>
      <c r="CQ25" s="127"/>
      <c r="CR25" s="127"/>
      <c r="CS25" s="127"/>
    </row>
    <row r="26" spans="3:97" ht="10.5" customHeight="1">
      <c r="C26" s="127" t="s">
        <v>130</v>
      </c>
      <c r="H26" s="195"/>
      <c r="M26" s="195"/>
      <c r="CQ26" s="127"/>
      <c r="CR26" s="127"/>
      <c r="CS26" s="127"/>
    </row>
    <row r="27" spans="3:97" ht="10.5" customHeight="1">
      <c r="C27" s="127" t="s">
        <v>131</v>
      </c>
      <c r="H27" s="195"/>
      <c r="M27" s="195"/>
      <c r="CQ27" s="127"/>
      <c r="CR27" s="127"/>
      <c r="CS27" s="127"/>
    </row>
    <row r="28" spans="3:97" ht="10.5" customHeight="1">
      <c r="C28" s="127" t="s">
        <v>132</v>
      </c>
      <c r="H28" s="195"/>
      <c r="M28" s="195"/>
    </row>
    <row r="29" spans="3:97" ht="10.5" customHeight="1">
      <c r="C29" s="127" t="s">
        <v>85</v>
      </c>
      <c r="H29" s="195"/>
      <c r="M29" s="195"/>
    </row>
    <row r="30" spans="3:97" ht="10.5" customHeight="1">
      <c r="C30" s="127" t="s">
        <v>133</v>
      </c>
      <c r="H30" s="195"/>
      <c r="M30" s="195"/>
    </row>
    <row r="31" spans="3:97" ht="10.5" customHeight="1">
      <c r="C31" s="127" t="s">
        <v>134</v>
      </c>
      <c r="H31" s="195"/>
      <c r="M31" s="195"/>
    </row>
    <row r="32" spans="3:97" ht="10.5" customHeight="1">
      <c r="C32" s="127" t="s">
        <v>135</v>
      </c>
      <c r="H32" s="195"/>
      <c r="M32" s="195"/>
    </row>
    <row r="33" spans="2:15" ht="10.5" customHeight="1">
      <c r="C33" s="127" t="s">
        <v>136</v>
      </c>
      <c r="H33" s="195"/>
      <c r="M33" s="195"/>
    </row>
    <row r="34" spans="2:15" ht="10.5" customHeight="1">
      <c r="C34" s="127" t="s">
        <v>137</v>
      </c>
    </row>
    <row r="35" spans="2:15" ht="10.5" customHeight="1">
      <c r="C35" s="127" t="s">
        <v>142</v>
      </c>
    </row>
    <row r="36" spans="2:15" ht="10.5" customHeight="1">
      <c r="C36" s="188" t="s">
        <v>138</v>
      </c>
    </row>
    <row r="37" spans="2:15" ht="10.5" customHeight="1">
      <c r="C37" s="127" t="s">
        <v>113</v>
      </c>
    </row>
    <row r="38" spans="2:15" ht="10.5" customHeight="1">
      <c r="C38" s="127" t="s">
        <v>48</v>
      </c>
    </row>
    <row r="40" spans="2:15" ht="10.5" customHeight="1">
      <c r="C40" s="189" t="s">
        <v>57</v>
      </c>
      <c r="E40" s="127" t="s">
        <v>144</v>
      </c>
    </row>
    <row r="41" spans="2:15" ht="10.5" customHeight="1">
      <c r="C41" s="189" t="s">
        <v>43</v>
      </c>
      <c r="E41" s="127" t="s">
        <v>89</v>
      </c>
    </row>
    <row r="43" spans="2:15" ht="10.5" customHeight="1">
      <c r="B43" s="108" t="s">
        <v>98</v>
      </c>
    </row>
    <row r="44" spans="2:15" ht="10.5" customHeight="1">
      <c r="C44" s="168" t="s">
        <v>102</v>
      </c>
      <c r="E44" s="123" t="s">
        <v>94</v>
      </c>
      <c r="F44" s="123"/>
      <c r="G44" s="123"/>
      <c r="H44" s="123"/>
      <c r="I44" s="123"/>
      <c r="J44" s="123"/>
      <c r="K44" s="123"/>
      <c r="L44" s="123"/>
      <c r="M44" s="123"/>
      <c r="N44" s="123"/>
      <c r="O44" s="123"/>
    </row>
    <row r="45" spans="2:15" ht="10.5" customHeight="1">
      <c r="E45" s="4" t="s">
        <v>93</v>
      </c>
    </row>
    <row r="46" spans="2:15" ht="10.5" customHeight="1">
      <c r="E46" s="4" t="s">
        <v>92</v>
      </c>
    </row>
    <row r="47" spans="2:15" ht="10.5" customHeight="1">
      <c r="C47" s="168" t="s">
        <v>103</v>
      </c>
      <c r="E47" s="100" t="s">
        <v>44</v>
      </c>
    </row>
    <row r="49" spans="3:4" ht="10.5" customHeight="1">
      <c r="C49" s="168" t="s">
        <v>114</v>
      </c>
    </row>
    <row r="50" spans="3:4" ht="10.5" customHeight="1">
      <c r="D50" s="127" t="s">
        <v>115</v>
      </c>
    </row>
    <row r="51" spans="3:4" ht="10.5" customHeight="1">
      <c r="D51" s="127" t="s">
        <v>116</v>
      </c>
    </row>
    <row r="52" spans="3:4" ht="10.5" customHeight="1">
      <c r="D52" s="127" t="s">
        <v>117</v>
      </c>
    </row>
  </sheetData>
  <sortState xmlns:xlrd2="http://schemas.microsoft.com/office/spreadsheetml/2017/richdata2" ref="B32:D39">
    <sortCondition ref="B32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Recap &amp; Stats</vt:lpstr>
      <vt:lpstr>Game 1</vt:lpstr>
      <vt:lpstr>Game 2</vt:lpstr>
      <vt:lpstr>Game 3</vt:lpstr>
      <vt:lpstr>Game 4</vt:lpstr>
      <vt:lpstr>Game 5</vt:lpstr>
      <vt:lpstr>HELP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N FENILI</dc:creator>
  <cp:lastModifiedBy>John Briggs</cp:lastModifiedBy>
  <cp:lastPrinted>2024-04-16T17:57:18Z</cp:lastPrinted>
  <dcterms:created xsi:type="dcterms:W3CDTF">2010-10-22T16:58:33Z</dcterms:created>
  <dcterms:modified xsi:type="dcterms:W3CDTF">2025-09-06T16:31:54Z</dcterms:modified>
</cp:coreProperties>
</file>