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wb\Documents\rcmba\masters\"/>
    </mc:Choice>
  </mc:AlternateContent>
  <xr:revisionPtr revIDLastSave="0" documentId="8_{FA595BB0-89C6-4C0D-8A6E-0971F11C0C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cap" sheetId="3" r:id="rId1"/>
  </sheets>
  <definedNames>
    <definedName name="_xlnm.Print_Area" localSheetId="0">Recap!$A$1:$W$136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65" i="3" l="1"/>
  <c r="G34" i="3"/>
  <c r="G75" i="3"/>
  <c r="T75" i="3"/>
  <c r="T34" i="3"/>
  <c r="U74" i="3"/>
  <c r="T74" i="3"/>
  <c r="U73" i="3"/>
  <c r="T73" i="3"/>
  <c r="U72" i="3"/>
  <c r="T72" i="3"/>
  <c r="U71" i="3"/>
  <c r="T71" i="3"/>
  <c r="U70" i="3"/>
  <c r="T70" i="3"/>
  <c r="U69" i="3"/>
  <c r="T69" i="3"/>
  <c r="U68" i="3"/>
  <c r="T68" i="3"/>
  <c r="U67" i="3"/>
  <c r="T67" i="3"/>
  <c r="U66" i="3"/>
  <c r="T66" i="3"/>
  <c r="U65" i="3"/>
  <c r="T65" i="3"/>
  <c r="U64" i="3"/>
  <c r="T64" i="3"/>
  <c r="U63" i="3"/>
  <c r="T63" i="3"/>
  <c r="U62" i="3"/>
  <c r="T62" i="3"/>
  <c r="U61" i="3"/>
  <c r="T61" i="3"/>
  <c r="U60" i="3"/>
  <c r="T60" i="3"/>
  <c r="U59" i="3"/>
  <c r="T59" i="3"/>
  <c r="U58" i="3"/>
  <c r="T58" i="3"/>
  <c r="U33" i="3"/>
  <c r="T33" i="3"/>
  <c r="U32" i="3"/>
  <c r="T32" i="3"/>
  <c r="U31" i="3"/>
  <c r="T31" i="3"/>
  <c r="U30" i="3"/>
  <c r="T30" i="3"/>
  <c r="U29" i="3"/>
  <c r="T29" i="3"/>
  <c r="U28" i="3"/>
  <c r="T28" i="3"/>
  <c r="U27" i="3"/>
  <c r="T27" i="3"/>
  <c r="U26" i="3"/>
  <c r="T26" i="3"/>
  <c r="U25" i="3"/>
  <c r="T25" i="3"/>
  <c r="U24" i="3"/>
  <c r="T24" i="3"/>
  <c r="U23" i="3"/>
  <c r="T23" i="3"/>
  <c r="U22" i="3"/>
  <c r="T22" i="3"/>
  <c r="U21" i="3"/>
  <c r="T21" i="3"/>
  <c r="U20" i="3"/>
  <c r="T20" i="3"/>
  <c r="U55" i="3"/>
  <c r="T55" i="3"/>
  <c r="S55" i="3"/>
  <c r="U54" i="3"/>
  <c r="T54" i="3"/>
  <c r="S54" i="3"/>
  <c r="U53" i="3"/>
  <c r="T53" i="3"/>
  <c r="S53" i="3"/>
  <c r="U52" i="3"/>
  <c r="T52" i="3"/>
  <c r="S52" i="3"/>
  <c r="U51" i="3"/>
  <c r="T51" i="3"/>
  <c r="S51" i="3"/>
  <c r="U50" i="3"/>
  <c r="T50" i="3"/>
  <c r="S50" i="3"/>
  <c r="U49" i="3"/>
  <c r="T49" i="3"/>
  <c r="S49" i="3"/>
  <c r="U48" i="3"/>
  <c r="T48" i="3"/>
  <c r="S48" i="3"/>
  <c r="U47" i="3"/>
  <c r="T47" i="3"/>
  <c r="S47" i="3"/>
  <c r="U46" i="3"/>
  <c r="T46" i="3"/>
  <c r="S46" i="3"/>
  <c r="U45" i="3"/>
  <c r="T45" i="3"/>
  <c r="S45" i="3"/>
  <c r="U44" i="3"/>
  <c r="T44" i="3"/>
  <c r="S44" i="3"/>
  <c r="U43" i="3"/>
  <c r="T43" i="3"/>
  <c r="S43" i="3"/>
  <c r="U42" i="3"/>
  <c r="T42" i="3"/>
  <c r="S42" i="3"/>
  <c r="U41" i="3"/>
  <c r="T41" i="3"/>
  <c r="S41" i="3"/>
  <c r="U40" i="3"/>
  <c r="T40" i="3"/>
  <c r="S40" i="3"/>
  <c r="U39" i="3"/>
  <c r="T39" i="3"/>
  <c r="S39" i="3"/>
  <c r="U38" i="3"/>
  <c r="T38" i="3"/>
  <c r="S38" i="3"/>
  <c r="U37" i="3"/>
  <c r="T37" i="3"/>
  <c r="S37" i="3"/>
  <c r="U17" i="3"/>
  <c r="T17" i="3"/>
  <c r="S17" i="3"/>
  <c r="U16" i="3"/>
  <c r="T16" i="3"/>
  <c r="S16" i="3"/>
  <c r="U15" i="3"/>
  <c r="T15" i="3"/>
  <c r="S15" i="3"/>
  <c r="U14" i="3"/>
  <c r="T14" i="3"/>
  <c r="S14" i="3"/>
  <c r="U13" i="3"/>
  <c r="T13" i="3"/>
  <c r="S13" i="3"/>
  <c r="U12" i="3"/>
  <c r="T12" i="3"/>
  <c r="S12" i="3"/>
  <c r="U11" i="3"/>
  <c r="T11" i="3"/>
  <c r="S11" i="3"/>
  <c r="U10" i="3"/>
  <c r="T10" i="3"/>
  <c r="S10" i="3"/>
  <c r="U9" i="3"/>
  <c r="T9" i="3"/>
  <c r="S9" i="3"/>
  <c r="U8" i="3"/>
  <c r="T8" i="3"/>
  <c r="S8" i="3"/>
  <c r="U7" i="3"/>
  <c r="T7" i="3"/>
  <c r="S7" i="3"/>
  <c r="U6" i="3"/>
  <c r="T6" i="3"/>
  <c r="S6" i="3"/>
  <c r="U5" i="3"/>
  <c r="T5" i="3"/>
  <c r="S5" i="3"/>
  <c r="U4" i="3"/>
  <c r="T4" i="3"/>
  <c r="S4" i="3"/>
  <c r="U3" i="3"/>
  <c r="T3" i="3"/>
  <c r="S3" i="3"/>
  <c r="U2" i="3"/>
  <c r="T2" i="3"/>
  <c r="S2" i="3"/>
  <c r="A89" i="3" l="1"/>
  <c r="A99" i="3" s="1"/>
  <c r="A90" i="3"/>
  <c r="A100" i="3"/>
  <c r="A110" i="3"/>
  <c r="A109" i="3" l="1"/>
  <c r="J34" i="3" l="1"/>
  <c r="J75" i="3"/>
  <c r="V6" i="3" l="1"/>
  <c r="V39" i="3"/>
  <c r="S80" i="3" l="1"/>
  <c r="U80" i="3"/>
  <c r="A130" i="3" l="1"/>
  <c r="A120" i="3"/>
  <c r="A129" i="3"/>
  <c r="B77" i="3"/>
  <c r="S75" i="3"/>
  <c r="R75" i="3"/>
  <c r="Q75" i="3"/>
  <c r="P75" i="3"/>
  <c r="O75" i="3"/>
  <c r="N75" i="3"/>
  <c r="M75" i="3"/>
  <c r="L75" i="3"/>
  <c r="K75" i="3"/>
  <c r="I75" i="3"/>
  <c r="H75" i="3"/>
  <c r="F75" i="3"/>
  <c r="E75" i="3"/>
  <c r="C75" i="3"/>
  <c r="B75" i="3"/>
  <c r="R56" i="3"/>
  <c r="Q56" i="3"/>
  <c r="P56" i="3"/>
  <c r="O56" i="3"/>
  <c r="N56" i="3"/>
  <c r="M56" i="3"/>
  <c r="L56" i="3"/>
  <c r="U84" i="3" s="1"/>
  <c r="K56" i="3"/>
  <c r="J56" i="3"/>
  <c r="I56" i="3"/>
  <c r="H56" i="3"/>
  <c r="G56" i="3"/>
  <c r="F56" i="3"/>
  <c r="E56" i="3"/>
  <c r="D56" i="3"/>
  <c r="C56" i="3"/>
  <c r="V55" i="3"/>
  <c r="V54" i="3"/>
  <c r="V53" i="3"/>
  <c r="V52" i="3"/>
  <c r="V51" i="3"/>
  <c r="V37" i="3"/>
  <c r="V50" i="3"/>
  <c r="V40" i="3"/>
  <c r="V48" i="3"/>
  <c r="V44" i="3"/>
  <c r="V49" i="3"/>
  <c r="V43" i="3"/>
  <c r="V47" i="3"/>
  <c r="V42" i="3"/>
  <c r="V41" i="3"/>
  <c r="V38" i="3"/>
  <c r="V45" i="3"/>
  <c r="V46" i="3"/>
  <c r="A36" i="3"/>
  <c r="S34" i="3"/>
  <c r="R34" i="3"/>
  <c r="Q34" i="3"/>
  <c r="P34" i="3"/>
  <c r="O34" i="3"/>
  <c r="N34" i="3"/>
  <c r="M34" i="3"/>
  <c r="L34" i="3"/>
  <c r="K34" i="3"/>
  <c r="I34" i="3"/>
  <c r="F34" i="3"/>
  <c r="E34" i="3"/>
  <c r="C34" i="3"/>
  <c r="B34" i="3"/>
  <c r="R18" i="3"/>
  <c r="Q18" i="3"/>
  <c r="P18" i="3"/>
  <c r="O18" i="3"/>
  <c r="N18" i="3"/>
  <c r="M18" i="3"/>
  <c r="L18" i="3"/>
  <c r="S84" i="3" s="1"/>
  <c r="K18" i="3"/>
  <c r="J18" i="3"/>
  <c r="I18" i="3"/>
  <c r="S83" i="3" s="1"/>
  <c r="H18" i="3"/>
  <c r="G18" i="3"/>
  <c r="F18" i="3"/>
  <c r="E18" i="3"/>
  <c r="D18" i="3"/>
  <c r="C18" i="3"/>
  <c r="V17" i="3"/>
  <c r="V16" i="3"/>
  <c r="V15" i="3"/>
  <c r="V14" i="3"/>
  <c r="V13" i="3"/>
  <c r="V12" i="3"/>
  <c r="V5" i="3"/>
  <c r="V10" i="3"/>
  <c r="V2" i="3"/>
  <c r="V3" i="3"/>
  <c r="V9" i="3"/>
  <c r="V8" i="3"/>
  <c r="V11" i="3"/>
  <c r="V7" i="3"/>
  <c r="V4" i="3"/>
  <c r="A1" i="3"/>
  <c r="D75" i="3" l="1"/>
  <c r="D34" i="3"/>
  <c r="U86" i="3"/>
  <c r="AA18" i="3"/>
  <c r="AA34" i="3"/>
  <c r="AA45" i="3"/>
  <c r="AA68" i="3"/>
  <c r="AA66" i="3"/>
  <c r="AA67" i="3"/>
  <c r="AA69" i="3"/>
  <c r="AA47" i="3"/>
  <c r="AA46" i="3"/>
  <c r="AA33" i="3"/>
  <c r="U83" i="3"/>
  <c r="AA44" i="3"/>
  <c r="U82" i="3"/>
  <c r="AA43" i="3"/>
  <c r="U81" i="3"/>
  <c r="AA56" i="3"/>
  <c r="AA42" i="3"/>
  <c r="Q77" i="3"/>
  <c r="AA75" i="3"/>
  <c r="AA74" i="3"/>
  <c r="AA64" i="3"/>
  <c r="S86" i="3"/>
  <c r="S18" i="3"/>
  <c r="S85" i="3" s="1"/>
  <c r="T18" i="3"/>
  <c r="S56" i="3"/>
  <c r="U85" i="3" s="1"/>
  <c r="T56" i="3"/>
  <c r="B18" i="3"/>
  <c r="B17" i="3"/>
  <c r="B56" i="3"/>
  <c r="S81" i="3"/>
  <c r="V18" i="3"/>
  <c r="U18" i="3" s="1"/>
  <c r="S82" i="3"/>
  <c r="V56" i="3"/>
  <c r="U56" i="3" s="1"/>
  <c r="A119" i="3"/>
  <c r="O77" i="3"/>
  <c r="B55" i="3"/>
  <c r="H34" i="3"/>
</calcChain>
</file>

<file path=xl/sharedStrings.xml><?xml version="1.0" encoding="utf-8"?>
<sst xmlns="http://schemas.openxmlformats.org/spreadsheetml/2006/main" count="184" uniqueCount="63">
  <si>
    <t>H</t>
  </si>
  <si>
    <t>W</t>
  </si>
  <si>
    <t>L</t>
  </si>
  <si>
    <t>R</t>
  </si>
  <si>
    <t>G</t>
  </si>
  <si>
    <t>AB</t>
  </si>
  <si>
    <t>HT</t>
  </si>
  <si>
    <t>BI</t>
  </si>
  <si>
    <t>2B</t>
  </si>
  <si>
    <t>3B</t>
  </si>
  <si>
    <t>HR</t>
  </si>
  <si>
    <t>BB</t>
  </si>
  <si>
    <t>K</t>
  </si>
  <si>
    <t>HB</t>
  </si>
  <si>
    <t>SB</t>
  </si>
  <si>
    <t>CS</t>
  </si>
  <si>
    <t>DP</t>
  </si>
  <si>
    <t>E</t>
  </si>
  <si>
    <t>AVG</t>
  </si>
  <si>
    <t>OBP</t>
  </si>
  <si>
    <t>SLG</t>
  </si>
  <si>
    <t>Pitchers</t>
  </si>
  <si>
    <t>TOTALS</t>
  </si>
  <si>
    <t>GS</t>
  </si>
  <si>
    <t>CG</t>
  </si>
  <si>
    <t>ER</t>
  </si>
  <si>
    <t>Sh</t>
  </si>
  <si>
    <t>WP</t>
  </si>
  <si>
    <t>BK</t>
  </si>
  <si>
    <t>ERA</t>
  </si>
  <si>
    <t>BA</t>
  </si>
  <si>
    <t>G5</t>
  </si>
  <si>
    <t>G4</t>
  </si>
  <si>
    <t>G3</t>
  </si>
  <si>
    <t>G2</t>
  </si>
  <si>
    <t>G1</t>
  </si>
  <si>
    <t>SF</t>
  </si>
  <si>
    <t>Sac</t>
  </si>
  <si>
    <t>vs</t>
  </si>
  <si>
    <t>..</t>
  </si>
  <si>
    <t>Comments</t>
  </si>
  <si>
    <t>Recap from &gt;</t>
  </si>
  <si>
    <t>TB</t>
  </si>
  <si>
    <t>Sv</t>
  </si>
  <si>
    <t>Summary</t>
  </si>
  <si>
    <t>WP:</t>
  </si>
  <si>
    <t>SV:</t>
  </si>
  <si>
    <t>LP:</t>
  </si>
  <si>
    <t>HR:</t>
  </si>
  <si>
    <t>x</t>
  </si>
  <si>
    <t>SIP</t>
  </si>
  <si>
    <t>RIP</t>
  </si>
  <si>
    <t>S.ERA</t>
  </si>
  <si>
    <t>R.ERA</t>
  </si>
  <si>
    <t>&lt;team</t>
  </si>
  <si>
    <t xml:space="preserve"> &lt; Tm Shutout</t>
  </si>
  <si>
    <t>Visitor</t>
  </si>
  <si>
    <t>Home</t>
  </si>
  <si>
    <t xml:space="preserve"> - - Same thing for K77 (Visitor)</t>
  </si>
  <si>
    <t>What you enter in R77 (Home) will</t>
  </si>
  <si>
    <t>autofill into B77 &amp; all linescores</t>
  </si>
  <si>
    <t>.. The formula's for accuracy are in AA</t>
  </si>
  <si>
    <t>DON'T ENTER STUFF IN THIS COLUMN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</si>
</sst>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0.0"/>
  </numFmts>
  <fonts count="21" x14ac:knownFonts="1">
    <font>
      <sz val="10"/>
      <name val="Arial"/>
    </font>
    <font>
      <sz val="8"/>
      <name val="Verdana"/>
      <family val="2"/>
    </font>
    <font>
      <b/>
      <sz val="8"/>
      <name val="Verdana"/>
      <family val="2"/>
    </font>
    <font>
      <sz val="7"/>
      <name val="Verdana"/>
      <family val="2"/>
    </font>
    <font>
      <sz val="7"/>
      <color indexed="61"/>
      <name val="Verdana"/>
      <family val="2"/>
    </font>
    <font>
      <b/>
      <sz val="7"/>
      <color indexed="61"/>
      <name val="Verdana"/>
      <family val="2"/>
    </font>
    <font>
      <sz val="8"/>
      <color indexed="61"/>
      <name val="Verdana"/>
      <family val="2"/>
    </font>
    <font>
      <b/>
      <sz val="8"/>
      <color indexed="61"/>
      <name val="Verdana"/>
      <family val="2"/>
    </font>
    <font>
      <sz val="8"/>
      <color indexed="8"/>
      <name val="Verdana"/>
      <family val="2"/>
    </font>
    <font>
      <sz val="8"/>
      <color rgb="FFFF0000"/>
      <name val="Verdana"/>
      <family val="2"/>
    </font>
    <font>
      <sz val="8"/>
      <color rgb="FFC00000"/>
      <name val="Verdana"/>
      <family val="2"/>
    </font>
    <font>
      <sz val="7"/>
      <color rgb="FFC00000"/>
      <name val="Verdana"/>
      <family val="2"/>
    </font>
    <font>
      <b/>
      <sz val="7"/>
      <name val="Verdana"/>
      <family val="2"/>
    </font>
    <font>
      <b/>
      <sz val="8"/>
      <color rgb="FFFF0000"/>
      <name val="Verdana"/>
      <family val="2"/>
    </font>
    <font>
      <b/>
      <i/>
      <sz val="8"/>
      <color rgb="FFC00000"/>
      <name val="Verdana"/>
      <family val="2"/>
    </font>
    <font>
      <i/>
      <sz val="8"/>
      <name val="Verdana"/>
      <family val="2"/>
    </font>
    <font>
      <u/>
      <sz val="8"/>
      <name val="Verdana"/>
      <family val="2"/>
    </font>
    <font>
      <sz val="9"/>
      <name val="Verdana"/>
      <family val="2"/>
    </font>
    <font>
      <u/>
      <sz val="10"/>
      <color indexed="12"/>
      <name val="Verdana"/>
      <family val="2"/>
    </font>
    <font>
      <b/>
      <u/>
      <sz val="10"/>
      <color rgb="FFC00000"/>
      <name val="Verdana"/>
      <family val="2"/>
    </font>
    <font>
      <b/>
      <sz val="10"/>
      <name val="Verdana"/>
      <family val="2"/>
    </font>
  </fonts>
  <fills count="11">
    <fill>
      <patternFill patternType="none"/>
    </fill>
    <fill>
      <patternFill patternType="gray125"/>
    </fill>
    <fill>
      <gradientFill type="path" left="0.5" right="0.5" top="0.5" bottom="0.5">
        <stop position="0">
          <color rgb="FFFFCC00"/>
        </stop>
        <stop position="1">
          <color theme="0"/>
        </stop>
      </gradientFill>
    </fill>
    <fill>
      <gradientFill degree="90">
        <stop position="0">
          <color theme="0" tint="-0.25098422193060094"/>
        </stop>
        <stop position="0.5">
          <color theme="0"/>
        </stop>
        <stop position="1">
          <color theme="0" tint="-0.25098422193060094"/>
        </stop>
      </gradientFill>
    </fill>
    <fill>
      <gradientFill>
        <stop position="0">
          <color theme="0"/>
        </stop>
        <stop position="1">
          <color theme="0" tint="-0.25098422193060094"/>
        </stop>
      </gradientFill>
    </fill>
    <fill>
      <gradientFill degree="180">
        <stop position="0">
          <color theme="0"/>
        </stop>
        <stop position="1">
          <color theme="0" tint="-0.25098422193060094"/>
        </stop>
      </gradientFill>
    </fill>
    <fill>
      <gradientFill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  <fill>
      <gradientFill degree="270">
        <stop position="0">
          <color theme="0"/>
        </stop>
        <stop position="1">
          <color theme="0" tint="-0.25098422193060094"/>
        </stop>
      </gradientFill>
    </fill>
    <fill>
      <gradientFill degree="270">
        <stop position="0">
          <color theme="0" tint="-0.1490218817712943"/>
        </stop>
        <stop position="1">
          <color theme="0"/>
        </stop>
      </gradientFill>
    </fill>
    <fill>
      <gradientFill degree="90">
        <stop position="0">
          <color rgb="FF99CCFF"/>
        </stop>
        <stop position="0.5">
          <color theme="0"/>
        </stop>
        <stop position="1">
          <color rgb="FF99CCFF"/>
        </stop>
      </gradientFill>
    </fill>
    <fill>
      <gradientFill degree="90">
        <stop position="0">
          <color rgb="FF99CCFF"/>
        </stop>
        <stop position="0.5">
          <color theme="0" tint="-5.0965910824915313E-2"/>
        </stop>
        <stop position="1">
          <color rgb="FF99CCFF"/>
        </stop>
      </gradient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FF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/>
      <right/>
      <top/>
      <bottom style="thin">
        <color rgb="FF0000FF"/>
      </bottom>
      <diagonal/>
    </border>
    <border>
      <left/>
      <right style="thin">
        <color rgb="FF0000FF"/>
      </right>
      <top/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65" fontId="1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165" fontId="11" fillId="0" borderId="1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164" fontId="10" fillId="0" borderId="0" xfId="0" applyNumberFormat="1" applyFont="1" applyAlignment="1" applyProtection="1">
      <alignment vertical="center"/>
      <protection locked="0"/>
    </xf>
    <xf numFmtId="164" fontId="10" fillId="0" borderId="1" xfId="0" applyNumberFormat="1" applyFont="1" applyBorder="1" applyAlignment="1" applyProtection="1">
      <alignment vertical="center"/>
      <protection locked="0"/>
    </xf>
    <xf numFmtId="2" fontId="10" fillId="0" borderId="0" xfId="0" applyNumberFormat="1" applyFont="1" applyAlignment="1" applyProtection="1">
      <alignment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2" fillId="6" borderId="0" xfId="0" applyFont="1" applyFill="1" applyAlignment="1" applyProtection="1">
      <alignment horizontal="center" vertical="center"/>
      <protection locked="0"/>
    </xf>
    <xf numFmtId="0" fontId="2" fillId="6" borderId="5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 applyAlignment="1" applyProtection="1">
      <alignment horizontal="center" vertical="center"/>
      <protection locked="0"/>
    </xf>
    <xf numFmtId="0" fontId="1" fillId="8" borderId="5" xfId="0" applyFont="1" applyFill="1" applyBorder="1" applyAlignment="1" applyProtection="1">
      <alignment horizontal="center" vertical="center"/>
      <protection locked="0"/>
    </xf>
    <xf numFmtId="0" fontId="1" fillId="8" borderId="6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vertical="center"/>
      <protection locked="0"/>
    </xf>
    <xf numFmtId="2" fontId="1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2" fillId="3" borderId="0" xfId="0" applyFont="1" applyFill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164" fontId="10" fillId="0" borderId="2" xfId="0" applyNumberFormat="1" applyFont="1" applyBorder="1" applyAlignment="1" applyProtection="1">
      <alignment horizontal="center" vertical="center"/>
      <protection locked="0"/>
    </xf>
    <xf numFmtId="2" fontId="10" fillId="0" borderId="4" xfId="0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64" fontId="10" fillId="0" borderId="3" xfId="0" applyNumberFormat="1" applyFont="1" applyBorder="1" applyAlignment="1" applyProtection="1">
      <alignment horizontal="center" vertical="center"/>
      <protection locked="0"/>
    </xf>
    <xf numFmtId="2" fontId="10" fillId="0" borderId="6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7" fillId="2" borderId="0" xfId="0" applyFont="1" applyFill="1" applyAlignment="1" applyProtection="1">
      <alignment horizontal="center" vertical="center"/>
      <protection locked="0"/>
    </xf>
    <xf numFmtId="0" fontId="20" fillId="4" borderId="0" xfId="0" applyFont="1" applyFill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165" fontId="11" fillId="0" borderId="0" xfId="0" applyNumberFormat="1" applyFont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2" fillId="0" borderId="12" xfId="0" applyFont="1" applyBorder="1" applyAlignment="1" applyProtection="1">
      <alignment vertical="center"/>
      <protection locked="0"/>
    </xf>
    <xf numFmtId="0" fontId="10" fillId="0" borderId="13" xfId="0" applyFont="1" applyBorder="1" applyAlignment="1" applyProtection="1">
      <alignment horizontal="right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9" fillId="0" borderId="0" xfId="0" applyFont="1"/>
    <xf numFmtId="0" fontId="1" fillId="10" borderId="0" xfId="0" applyFont="1" applyFill="1" applyAlignment="1" applyProtection="1">
      <alignment horizontal="center" vertical="center"/>
      <protection locked="0"/>
    </xf>
    <xf numFmtId="164" fontId="10" fillId="0" borderId="0" xfId="0" applyNumberFormat="1" applyFont="1" applyAlignment="1" applyProtection="1">
      <alignment horizontal="center" vertical="center"/>
      <protection locked="0"/>
    </xf>
    <xf numFmtId="164" fontId="10" fillId="0" borderId="1" xfId="0" applyNumberFormat="1" applyFont="1" applyBorder="1" applyAlignment="1" applyProtection="1">
      <alignment horizontal="center" vertical="center"/>
      <protection locked="0"/>
    </xf>
    <xf numFmtId="2" fontId="10" fillId="0" borderId="0" xfId="0" applyNumberFormat="1" applyFont="1" applyAlignment="1" applyProtection="1">
      <alignment horizontal="center" vertical="center"/>
      <protection locked="0"/>
    </xf>
    <xf numFmtId="2" fontId="10" fillId="0" borderId="1" xfId="0" applyNumberFormat="1" applyFont="1" applyBorder="1" applyAlignment="1" applyProtection="1">
      <alignment horizontal="center" vertical="center"/>
      <protection locked="0"/>
    </xf>
    <xf numFmtId="0" fontId="1" fillId="7" borderId="8" xfId="0" applyFont="1" applyFill="1" applyBorder="1" applyAlignment="1" applyProtection="1">
      <alignment horizontal="center" vertical="center"/>
      <protection locked="0"/>
    </xf>
    <xf numFmtId="0" fontId="1" fillId="7" borderId="9" xfId="0" applyFont="1" applyFill="1" applyBorder="1" applyAlignment="1" applyProtection="1">
      <alignment horizontal="center" vertical="center"/>
      <protection locked="0"/>
    </xf>
    <xf numFmtId="0" fontId="1" fillId="7" borderId="7" xfId="0" applyFont="1" applyFill="1" applyBorder="1" applyAlignment="1" applyProtection="1">
      <alignment horizontal="center" vertical="center"/>
      <protection locked="0"/>
    </xf>
    <xf numFmtId="0" fontId="18" fillId="9" borderId="0" xfId="0" applyFont="1" applyFill="1" applyAlignment="1" applyProtection="1">
      <alignment horizontal="center" vertical="center"/>
      <protection locked="0"/>
    </xf>
    <xf numFmtId="0" fontId="19" fillId="5" borderId="0" xfId="0" applyFont="1" applyFill="1" applyAlignment="1" applyProtection="1">
      <alignment vertical="center"/>
      <protection locked="0"/>
    </xf>
    <xf numFmtId="0" fontId="13" fillId="0" borderId="14" xfId="0" applyFont="1" applyBorder="1" applyAlignment="1" applyProtection="1">
      <alignment vertical="center"/>
      <protection locked="0"/>
    </xf>
    <xf numFmtId="0" fontId="1" fillId="0" borderId="15" xfId="0" applyFont="1" applyBorder="1" applyAlignment="1" applyProtection="1">
      <alignment vertical="center"/>
      <protection locked="0"/>
    </xf>
    <xf numFmtId="0" fontId="9" fillId="0" borderId="16" xfId="0" applyFont="1" applyBorder="1" applyAlignment="1" applyProtection="1">
      <alignment vertical="center"/>
      <protection locked="0"/>
    </xf>
    <xf numFmtId="0" fontId="1" fillId="0" borderId="17" xfId="0" applyFont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CCFF"/>
      <color rgb="FFFFFFCC"/>
      <color rgb="FF0000FF"/>
      <color rgb="FFFFCC00"/>
      <color rgb="FFFFCC66"/>
      <color rgb="FFE5F5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19050</xdr:colOff>
      <xdr:row>78</xdr:row>
      <xdr:rowOff>114300</xdr:rowOff>
    </xdr:from>
    <xdr:to>
      <xdr:col>27</xdr:col>
      <xdr:colOff>257175</xdr:colOff>
      <xdr:row>80</xdr:row>
      <xdr:rowOff>19050</xdr:rowOff>
    </xdr:to>
    <xdr:sp macro="" textlink="">
      <xdr:nvSpPr>
        <xdr:cNvPr id="2" name="Arrow: Left 1">
          <a:extLst>
            <a:ext uri="{FF2B5EF4-FFF2-40B4-BE49-F238E27FC236}">
              <a16:creationId xmlns:a16="http://schemas.microsoft.com/office/drawing/2014/main" id="{C53AE5E2-95F6-7E03-CEC7-4FC25417942F}"/>
            </a:ext>
          </a:extLst>
        </xdr:cNvPr>
        <xdr:cNvSpPr/>
      </xdr:nvSpPr>
      <xdr:spPr>
        <a:xfrm>
          <a:off x="9782175" y="10363200"/>
          <a:ext cx="238125" cy="17145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44"/>
  <sheetViews>
    <sheetView tabSelected="1" topLeftCell="A61" workbookViewId="0">
      <selection activeCell="P77" sqref="P77"/>
    </sheetView>
  </sheetViews>
  <sheetFormatPr defaultColWidth="4.28515625" defaultRowHeight="10.5" x14ac:dyDescent="0.2"/>
  <cols>
    <col min="1" max="1" width="12.7109375" style="1" customWidth="1"/>
    <col min="2" max="8" width="3.85546875" style="1" customWidth="1"/>
    <col min="9" max="10" width="4.5703125" style="1" customWidth="1"/>
    <col min="11" max="18" width="3.85546875" style="1" customWidth="1"/>
    <col min="19" max="19" width="5.85546875" style="1" customWidth="1"/>
    <col min="20" max="21" width="5.7109375" style="1" customWidth="1"/>
    <col min="22" max="22" width="2.85546875" style="9" customWidth="1"/>
    <col min="23" max="23" width="0.85546875" style="1" customWidth="1"/>
    <col min="24" max="26" width="4.28515625" style="1"/>
    <col min="27" max="27" width="32.85546875" style="11" customWidth="1"/>
    <col min="28" max="16384" width="4.28515625" style="1"/>
  </cols>
  <sheetData>
    <row r="1" spans="1:22" ht="9.75" customHeight="1" x14ac:dyDescent="0.2">
      <c r="A1" s="24" t="str">
        <f>LEFT(K77,11)</f>
        <v>Visitor</v>
      </c>
      <c r="B1" s="23" t="s">
        <v>4</v>
      </c>
      <c r="C1" s="23" t="s">
        <v>5</v>
      </c>
      <c r="D1" s="23" t="s">
        <v>3</v>
      </c>
      <c r="E1" s="23" t="s">
        <v>6</v>
      </c>
      <c r="F1" s="23" t="s">
        <v>7</v>
      </c>
      <c r="G1" s="23" t="s">
        <v>8</v>
      </c>
      <c r="H1" s="23" t="s">
        <v>9</v>
      </c>
      <c r="I1" s="23" t="s">
        <v>10</v>
      </c>
      <c r="J1" s="23" t="s">
        <v>11</v>
      </c>
      <c r="K1" s="23" t="s">
        <v>12</v>
      </c>
      <c r="L1" s="23" t="s">
        <v>14</v>
      </c>
      <c r="M1" s="23" t="s">
        <v>15</v>
      </c>
      <c r="N1" s="23" t="s">
        <v>13</v>
      </c>
      <c r="O1" s="23" t="s">
        <v>36</v>
      </c>
      <c r="P1" s="23" t="s">
        <v>37</v>
      </c>
      <c r="Q1" s="23" t="s">
        <v>16</v>
      </c>
      <c r="R1" s="23" t="s">
        <v>17</v>
      </c>
      <c r="S1" s="23" t="s">
        <v>18</v>
      </c>
      <c r="T1" s="23" t="s">
        <v>19</v>
      </c>
      <c r="U1" s="23" t="s">
        <v>20</v>
      </c>
      <c r="V1" s="23" t="s">
        <v>42</v>
      </c>
    </row>
    <row r="2" spans="1:22" ht="10.5" customHeight="1" x14ac:dyDescent="0.2">
      <c r="A2" s="4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54" t="str">
        <f>IF(C2=0,"",(E2/C2)*1000)</f>
        <v/>
      </c>
      <c r="T2" s="54" t="str">
        <f>IF(C2+J2+N2=0,"",((E2+J2+N2)/(C2+J2+N2+O2))*1000)</f>
        <v/>
      </c>
      <c r="U2" s="54" t="str">
        <f>IF(C2+J2+N2=0,"",((V2)/(C2))*1000)</f>
        <v/>
      </c>
      <c r="V2" s="13">
        <f t="shared" ref="V2:V11" si="0">(E2+G2+(H2*2)+(I2*3))</f>
        <v>0</v>
      </c>
    </row>
    <row r="3" spans="1:22" ht="10.5" customHeight="1" x14ac:dyDescent="0.2">
      <c r="A3" s="48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54" t="str">
        <f t="shared" ref="S3:S17" si="1">IF(C3=0,"",(E3/C3)*1000)</f>
        <v/>
      </c>
      <c r="T3" s="54" t="str">
        <f t="shared" ref="T3:T17" si="2">IF(C3+J3+N3=0,"",((E3+J3+N3)/(C3+J3+N3+O3))*1000)</f>
        <v/>
      </c>
      <c r="U3" s="54" t="str">
        <f t="shared" ref="U3:U17" si="3">IF(C3+J3+N3=0,"",((V3)/(C3))*1000)</f>
        <v/>
      </c>
      <c r="V3" s="13">
        <f t="shared" si="0"/>
        <v>0</v>
      </c>
    </row>
    <row r="4" spans="1:22" ht="10.5" customHeight="1" x14ac:dyDescent="0.2">
      <c r="A4" s="48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54" t="str">
        <f t="shared" si="1"/>
        <v/>
      </c>
      <c r="T4" s="54" t="str">
        <f t="shared" si="2"/>
        <v/>
      </c>
      <c r="U4" s="54" t="str">
        <f t="shared" si="3"/>
        <v/>
      </c>
      <c r="V4" s="13">
        <f t="shared" si="0"/>
        <v>0</v>
      </c>
    </row>
    <row r="5" spans="1:22" ht="10.5" customHeight="1" x14ac:dyDescent="0.2">
      <c r="A5" s="48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54" t="str">
        <f t="shared" si="1"/>
        <v/>
      </c>
      <c r="T5" s="54" t="str">
        <f t="shared" si="2"/>
        <v/>
      </c>
      <c r="U5" s="54" t="str">
        <f t="shared" si="3"/>
        <v/>
      </c>
      <c r="V5" s="13">
        <f t="shared" si="0"/>
        <v>0</v>
      </c>
    </row>
    <row r="6" spans="1:22" ht="10.5" customHeight="1" x14ac:dyDescent="0.2">
      <c r="A6" s="48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54" t="str">
        <f t="shared" si="1"/>
        <v/>
      </c>
      <c r="T6" s="54" t="str">
        <f t="shared" si="2"/>
        <v/>
      </c>
      <c r="U6" s="54" t="str">
        <f t="shared" si="3"/>
        <v/>
      </c>
      <c r="V6" s="13">
        <f t="shared" ref="V6" si="4">(E6+G6+(H6*2)+(I6*3))</f>
        <v>0</v>
      </c>
    </row>
    <row r="7" spans="1:22" ht="10.5" customHeight="1" x14ac:dyDescent="0.2">
      <c r="A7" s="48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54" t="str">
        <f t="shared" si="1"/>
        <v/>
      </c>
      <c r="T7" s="54" t="str">
        <f t="shared" si="2"/>
        <v/>
      </c>
      <c r="U7" s="54" t="str">
        <f t="shared" si="3"/>
        <v/>
      </c>
      <c r="V7" s="13">
        <f t="shared" si="0"/>
        <v>0</v>
      </c>
    </row>
    <row r="8" spans="1:22" ht="10.5" customHeight="1" x14ac:dyDescent="0.2">
      <c r="A8" s="48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54" t="str">
        <f t="shared" si="1"/>
        <v/>
      </c>
      <c r="T8" s="54" t="str">
        <f t="shared" si="2"/>
        <v/>
      </c>
      <c r="U8" s="54" t="str">
        <f t="shared" si="3"/>
        <v/>
      </c>
      <c r="V8" s="13">
        <f t="shared" si="0"/>
        <v>0</v>
      </c>
    </row>
    <row r="9" spans="1:22" ht="10.5" customHeight="1" x14ac:dyDescent="0.2">
      <c r="A9" s="48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54" t="str">
        <f t="shared" si="1"/>
        <v/>
      </c>
      <c r="T9" s="54" t="str">
        <f t="shared" si="2"/>
        <v/>
      </c>
      <c r="U9" s="54" t="str">
        <f t="shared" si="3"/>
        <v/>
      </c>
      <c r="V9" s="13">
        <f t="shared" si="0"/>
        <v>0</v>
      </c>
    </row>
    <row r="10" spans="1:22" ht="10.5" customHeight="1" x14ac:dyDescent="0.2">
      <c r="A10" s="48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54" t="str">
        <f t="shared" si="1"/>
        <v/>
      </c>
      <c r="T10" s="54" t="str">
        <f t="shared" si="2"/>
        <v/>
      </c>
      <c r="U10" s="54" t="str">
        <f t="shared" si="3"/>
        <v/>
      </c>
      <c r="V10" s="13">
        <f t="shared" si="0"/>
        <v>0</v>
      </c>
    </row>
    <row r="11" spans="1:22" ht="10.5" customHeight="1" x14ac:dyDescent="0.2">
      <c r="A11" s="48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54" t="str">
        <f t="shared" si="1"/>
        <v/>
      </c>
      <c r="T11" s="54" t="str">
        <f t="shared" si="2"/>
        <v/>
      </c>
      <c r="U11" s="54" t="str">
        <f t="shared" si="3"/>
        <v/>
      </c>
      <c r="V11" s="13">
        <f t="shared" si="0"/>
        <v>0</v>
      </c>
    </row>
    <row r="12" spans="1:22" ht="10.5" customHeight="1" x14ac:dyDescent="0.2">
      <c r="A12" s="48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54" t="str">
        <f t="shared" si="1"/>
        <v/>
      </c>
      <c r="T12" s="54" t="str">
        <f t="shared" si="2"/>
        <v/>
      </c>
      <c r="U12" s="54" t="str">
        <f t="shared" si="3"/>
        <v/>
      </c>
      <c r="V12" s="13">
        <f t="shared" ref="V12:V18" si="5">(E12+G12+(H12*2)+(I12*3))</f>
        <v>0</v>
      </c>
    </row>
    <row r="13" spans="1:22" ht="10.5" customHeight="1" x14ac:dyDescent="0.2">
      <c r="A13" s="48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54" t="str">
        <f t="shared" si="1"/>
        <v/>
      </c>
      <c r="T13" s="54" t="str">
        <f t="shared" si="2"/>
        <v/>
      </c>
      <c r="U13" s="54" t="str">
        <f t="shared" si="3"/>
        <v/>
      </c>
      <c r="V13" s="13">
        <f t="shared" si="5"/>
        <v>0</v>
      </c>
    </row>
    <row r="14" spans="1:22" ht="10.5" customHeight="1" x14ac:dyDescent="0.2">
      <c r="A14" s="48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54" t="str">
        <f t="shared" si="1"/>
        <v/>
      </c>
      <c r="T14" s="54" t="str">
        <f t="shared" si="2"/>
        <v/>
      </c>
      <c r="U14" s="54" t="str">
        <f t="shared" si="3"/>
        <v/>
      </c>
      <c r="V14" s="13">
        <f t="shared" si="5"/>
        <v>0</v>
      </c>
    </row>
    <row r="15" spans="1:22" ht="10.5" customHeight="1" x14ac:dyDescent="0.2">
      <c r="A15" s="48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54" t="str">
        <f t="shared" si="1"/>
        <v/>
      </c>
      <c r="T15" s="54" t="str">
        <f t="shared" si="2"/>
        <v/>
      </c>
      <c r="U15" s="54" t="str">
        <f t="shared" si="3"/>
        <v/>
      </c>
      <c r="V15" s="13">
        <f t="shared" si="5"/>
        <v>0</v>
      </c>
    </row>
    <row r="16" spans="1:22" ht="10.5" customHeight="1" x14ac:dyDescent="0.2">
      <c r="A16" s="48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54" t="str">
        <f t="shared" si="1"/>
        <v/>
      </c>
      <c r="T16" s="54" t="str">
        <f t="shared" si="2"/>
        <v/>
      </c>
      <c r="U16" s="54" t="str">
        <f t="shared" si="3"/>
        <v/>
      </c>
      <c r="V16" s="13">
        <f t="shared" si="5"/>
        <v>0</v>
      </c>
    </row>
    <row r="17" spans="1:27" ht="9.75" customHeight="1" x14ac:dyDescent="0.2">
      <c r="A17" s="49" t="s">
        <v>21</v>
      </c>
      <c r="B17" s="2">
        <f>E34</f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54" t="str">
        <f t="shared" si="1"/>
        <v/>
      </c>
      <c r="T17" s="54" t="str">
        <f t="shared" si="2"/>
        <v/>
      </c>
      <c r="U17" s="54" t="str">
        <f t="shared" si="3"/>
        <v/>
      </c>
      <c r="V17" s="13">
        <f t="shared" si="5"/>
        <v>0</v>
      </c>
    </row>
    <row r="18" spans="1:27" s="4" customFormat="1" ht="9.75" customHeight="1" x14ac:dyDescent="0.2">
      <c r="A18" s="51" t="s">
        <v>22</v>
      </c>
      <c r="B18" s="14">
        <f>E34</f>
        <v>0</v>
      </c>
      <c r="C18" s="14">
        <f t="shared" ref="C18:R18" si="6">SUM(C2:C17)</f>
        <v>0</v>
      </c>
      <c r="D18" s="14">
        <f t="shared" si="6"/>
        <v>0</v>
      </c>
      <c r="E18" s="14">
        <f t="shared" si="6"/>
        <v>0</v>
      </c>
      <c r="F18" s="14">
        <f t="shared" si="6"/>
        <v>0</v>
      </c>
      <c r="G18" s="14">
        <f t="shared" si="6"/>
        <v>0</v>
      </c>
      <c r="H18" s="14">
        <f t="shared" si="6"/>
        <v>0</v>
      </c>
      <c r="I18" s="14">
        <f t="shared" si="6"/>
        <v>0</v>
      </c>
      <c r="J18" s="14">
        <f t="shared" si="6"/>
        <v>0</v>
      </c>
      <c r="K18" s="14">
        <f t="shared" si="6"/>
        <v>0</v>
      </c>
      <c r="L18" s="14">
        <f t="shared" si="6"/>
        <v>0</v>
      </c>
      <c r="M18" s="14">
        <f t="shared" si="6"/>
        <v>0</v>
      </c>
      <c r="N18" s="14">
        <f t="shared" si="6"/>
        <v>0</v>
      </c>
      <c r="O18" s="14">
        <f t="shared" si="6"/>
        <v>0</v>
      </c>
      <c r="P18" s="14">
        <f t="shared" si="6"/>
        <v>0</v>
      </c>
      <c r="Q18" s="14">
        <f t="shared" si="6"/>
        <v>0</v>
      </c>
      <c r="R18" s="14">
        <f t="shared" si="6"/>
        <v>0</v>
      </c>
      <c r="S18" s="55" t="str">
        <f>IF(C18=0,"x",(E18/C18)*1000)</f>
        <v>x</v>
      </c>
      <c r="T18" s="55" t="str">
        <f>IF(C18+J18+N18=0,"x",((E18+J18+N18)/(C18+J18+N18+O18))*1000)</f>
        <v>x</v>
      </c>
      <c r="U18" s="55" t="str">
        <f>IF(C18+J18+N18=0,"x",((V18)/(C18))*1000)</f>
        <v>x</v>
      </c>
      <c r="V18" s="15">
        <f t="shared" si="5"/>
        <v>0</v>
      </c>
      <c r="AA18" s="11" t="str">
        <f>IF($F$18&gt;$D$18,"ERROR&gt; RBIs exceed runs scored","")</f>
        <v/>
      </c>
    </row>
    <row r="19" spans="1:27" ht="9.75" customHeight="1" x14ac:dyDescent="0.2">
      <c r="A19" s="7"/>
      <c r="B19" s="23" t="s">
        <v>1</v>
      </c>
      <c r="C19" s="23" t="s">
        <v>2</v>
      </c>
      <c r="D19" s="23" t="s">
        <v>4</v>
      </c>
      <c r="E19" s="23" t="s">
        <v>23</v>
      </c>
      <c r="F19" s="23" t="s">
        <v>24</v>
      </c>
      <c r="G19" s="23" t="s">
        <v>26</v>
      </c>
      <c r="H19" s="23" t="s">
        <v>43</v>
      </c>
      <c r="I19" s="23" t="s">
        <v>50</v>
      </c>
      <c r="J19" s="23" t="s">
        <v>51</v>
      </c>
      <c r="K19" s="23" t="s">
        <v>0</v>
      </c>
      <c r="L19" s="23" t="s">
        <v>3</v>
      </c>
      <c r="M19" s="23" t="s">
        <v>25</v>
      </c>
      <c r="N19" s="23" t="s">
        <v>10</v>
      </c>
      <c r="O19" s="23" t="s">
        <v>11</v>
      </c>
      <c r="P19" s="23" t="s">
        <v>12</v>
      </c>
      <c r="Q19" s="23" t="s">
        <v>13</v>
      </c>
      <c r="R19" s="23" t="s">
        <v>27</v>
      </c>
      <c r="S19" s="23" t="s">
        <v>28</v>
      </c>
      <c r="T19" s="35" t="s">
        <v>52</v>
      </c>
      <c r="U19" s="35" t="s">
        <v>53</v>
      </c>
      <c r="V19" s="1"/>
    </row>
    <row r="20" spans="1:27" ht="10.5" customHeight="1" x14ac:dyDescent="0.2">
      <c r="A20" s="48"/>
      <c r="B20" s="2"/>
      <c r="C20" s="2"/>
      <c r="D20" s="2"/>
      <c r="E20" s="2"/>
      <c r="F20" s="2"/>
      <c r="G20" s="2"/>
      <c r="H20" s="2"/>
      <c r="I20" s="3"/>
      <c r="J20" s="3"/>
      <c r="K20" s="2"/>
      <c r="L20" s="2"/>
      <c r="M20" s="2"/>
      <c r="N20" s="2"/>
      <c r="O20" s="2"/>
      <c r="P20" s="2"/>
      <c r="Q20" s="2"/>
      <c r="R20" s="2"/>
      <c r="S20" s="2"/>
      <c r="T20" s="56" t="str">
        <f>IF(I20=0,"",(M20*9)/I20)</f>
        <v/>
      </c>
      <c r="U20" s="56" t="str">
        <f>IF(J20=0,"",(M20*9)/J20)</f>
        <v/>
      </c>
      <c r="V20" s="1"/>
    </row>
    <row r="21" spans="1:27" ht="10.5" customHeight="1" x14ac:dyDescent="0.2">
      <c r="A21" s="48"/>
      <c r="B21" s="2"/>
      <c r="C21" s="2"/>
      <c r="D21" s="2"/>
      <c r="E21" s="2"/>
      <c r="F21" s="2"/>
      <c r="G21" s="2"/>
      <c r="H21" s="2"/>
      <c r="I21" s="3"/>
      <c r="J21" s="3"/>
      <c r="K21" s="2"/>
      <c r="L21" s="2"/>
      <c r="M21" s="2"/>
      <c r="N21" s="2"/>
      <c r="O21" s="2"/>
      <c r="P21" s="2"/>
      <c r="Q21" s="2"/>
      <c r="R21" s="2"/>
      <c r="S21" s="2"/>
      <c r="T21" s="56" t="str">
        <f t="shared" ref="T21:T33" si="7">IF(I21=0,"",(M21*9)/I21)</f>
        <v/>
      </c>
      <c r="U21" s="56" t="str">
        <f t="shared" ref="U21:U33" si="8">IF(J21=0,"",(M21*9)/J21)</f>
        <v/>
      </c>
      <c r="V21" s="1"/>
    </row>
    <row r="22" spans="1:27" ht="10.5" customHeight="1" x14ac:dyDescent="0.2">
      <c r="A22" s="48"/>
      <c r="B22" s="2"/>
      <c r="C22" s="2"/>
      <c r="D22" s="2"/>
      <c r="E22" s="2"/>
      <c r="F22" s="2"/>
      <c r="G22" s="2"/>
      <c r="H22" s="2"/>
      <c r="I22" s="3"/>
      <c r="J22" s="3"/>
      <c r="K22" s="2"/>
      <c r="L22" s="2"/>
      <c r="M22" s="2"/>
      <c r="N22" s="2"/>
      <c r="O22" s="2"/>
      <c r="P22" s="2"/>
      <c r="Q22" s="2"/>
      <c r="R22" s="2"/>
      <c r="S22" s="2"/>
      <c r="T22" s="56" t="str">
        <f t="shared" si="7"/>
        <v/>
      </c>
      <c r="U22" s="56" t="str">
        <f t="shared" si="8"/>
        <v/>
      </c>
      <c r="V22" s="1"/>
    </row>
    <row r="23" spans="1:27" ht="10.5" customHeight="1" x14ac:dyDescent="0.2">
      <c r="A23" s="48"/>
      <c r="B23" s="2"/>
      <c r="C23" s="2"/>
      <c r="D23" s="2"/>
      <c r="E23" s="2"/>
      <c r="F23" s="2"/>
      <c r="G23" s="2"/>
      <c r="H23" s="2"/>
      <c r="I23" s="3"/>
      <c r="J23" s="3"/>
      <c r="K23" s="2"/>
      <c r="L23" s="2"/>
      <c r="M23" s="2"/>
      <c r="N23" s="2"/>
      <c r="O23" s="2"/>
      <c r="P23" s="2"/>
      <c r="Q23" s="2"/>
      <c r="R23" s="2"/>
      <c r="S23" s="2"/>
      <c r="T23" s="56" t="str">
        <f t="shared" si="7"/>
        <v/>
      </c>
      <c r="U23" s="56" t="str">
        <f t="shared" si="8"/>
        <v/>
      </c>
      <c r="V23" s="1"/>
    </row>
    <row r="24" spans="1:27" ht="10.5" customHeight="1" x14ac:dyDescent="0.2">
      <c r="A24" s="48"/>
      <c r="B24" s="2"/>
      <c r="C24" s="2"/>
      <c r="D24" s="2"/>
      <c r="E24" s="2"/>
      <c r="F24" s="2"/>
      <c r="G24" s="2"/>
      <c r="H24" s="2"/>
      <c r="I24" s="3"/>
      <c r="J24" s="3"/>
      <c r="K24" s="2"/>
      <c r="L24" s="2"/>
      <c r="M24" s="2"/>
      <c r="N24" s="2"/>
      <c r="O24" s="2"/>
      <c r="P24" s="2"/>
      <c r="Q24" s="2"/>
      <c r="R24" s="2"/>
      <c r="S24" s="2"/>
      <c r="T24" s="56" t="str">
        <f t="shared" si="7"/>
        <v/>
      </c>
      <c r="U24" s="56" t="str">
        <f t="shared" si="8"/>
        <v/>
      </c>
      <c r="V24" s="1"/>
    </row>
    <row r="25" spans="1:27" ht="10.5" customHeight="1" x14ac:dyDescent="0.2">
      <c r="A25" s="48"/>
      <c r="B25" s="2"/>
      <c r="C25" s="2"/>
      <c r="D25" s="2"/>
      <c r="E25" s="2"/>
      <c r="F25" s="2"/>
      <c r="G25" s="2"/>
      <c r="H25" s="2"/>
      <c r="I25" s="3"/>
      <c r="J25" s="3"/>
      <c r="K25" s="2"/>
      <c r="L25" s="2"/>
      <c r="M25" s="2"/>
      <c r="N25" s="2"/>
      <c r="O25" s="2"/>
      <c r="P25" s="2"/>
      <c r="Q25" s="2"/>
      <c r="R25" s="2"/>
      <c r="S25" s="2"/>
      <c r="T25" s="56" t="str">
        <f t="shared" si="7"/>
        <v/>
      </c>
      <c r="U25" s="56" t="str">
        <f t="shared" si="8"/>
        <v/>
      </c>
      <c r="V25" s="1"/>
    </row>
    <row r="26" spans="1:27" ht="10.5" customHeight="1" x14ac:dyDescent="0.2">
      <c r="A26" s="48"/>
      <c r="B26" s="2"/>
      <c r="C26" s="2"/>
      <c r="D26" s="2"/>
      <c r="E26" s="2"/>
      <c r="F26" s="2"/>
      <c r="G26" s="2"/>
      <c r="H26" s="2"/>
      <c r="I26" s="3"/>
      <c r="J26" s="3"/>
      <c r="K26" s="2"/>
      <c r="L26" s="2"/>
      <c r="M26" s="2"/>
      <c r="N26" s="2"/>
      <c r="O26" s="2"/>
      <c r="P26" s="2"/>
      <c r="Q26" s="2"/>
      <c r="R26" s="2"/>
      <c r="S26" s="2"/>
      <c r="T26" s="56" t="str">
        <f t="shared" si="7"/>
        <v/>
      </c>
      <c r="U26" s="56" t="str">
        <f t="shared" si="8"/>
        <v/>
      </c>
      <c r="V26" s="1"/>
    </row>
    <row r="27" spans="1:27" ht="10.5" customHeight="1" x14ac:dyDescent="0.2">
      <c r="A27" s="48"/>
      <c r="B27" s="2"/>
      <c r="C27" s="2"/>
      <c r="D27" s="2"/>
      <c r="E27" s="2"/>
      <c r="F27" s="2"/>
      <c r="G27" s="2"/>
      <c r="H27" s="2"/>
      <c r="I27" s="3"/>
      <c r="J27" s="3"/>
      <c r="K27" s="2"/>
      <c r="L27" s="2"/>
      <c r="M27" s="2"/>
      <c r="N27" s="2"/>
      <c r="O27" s="2"/>
      <c r="P27" s="2"/>
      <c r="Q27" s="2"/>
      <c r="R27" s="2"/>
      <c r="S27" s="2"/>
      <c r="T27" s="56" t="str">
        <f t="shared" si="7"/>
        <v/>
      </c>
      <c r="U27" s="56" t="str">
        <f t="shared" si="8"/>
        <v/>
      </c>
      <c r="V27" s="1"/>
    </row>
    <row r="28" spans="1:27" ht="10.5" customHeight="1" x14ac:dyDescent="0.2">
      <c r="A28" s="48"/>
      <c r="B28" s="2"/>
      <c r="C28" s="2"/>
      <c r="D28" s="2"/>
      <c r="E28" s="2"/>
      <c r="F28" s="2"/>
      <c r="G28" s="2"/>
      <c r="H28" s="2"/>
      <c r="I28" s="3"/>
      <c r="J28" s="3"/>
      <c r="K28" s="2"/>
      <c r="L28" s="2"/>
      <c r="M28" s="2"/>
      <c r="N28" s="2"/>
      <c r="O28" s="2"/>
      <c r="P28" s="2"/>
      <c r="Q28" s="2"/>
      <c r="R28" s="2"/>
      <c r="S28" s="2"/>
      <c r="T28" s="56" t="str">
        <f t="shared" si="7"/>
        <v/>
      </c>
      <c r="U28" s="56" t="str">
        <f t="shared" si="8"/>
        <v/>
      </c>
      <c r="V28" s="1"/>
    </row>
    <row r="29" spans="1:27" ht="10.5" customHeight="1" x14ac:dyDescent="0.2">
      <c r="A29" s="48"/>
      <c r="B29" s="2"/>
      <c r="C29" s="2"/>
      <c r="D29" s="2"/>
      <c r="E29" s="2"/>
      <c r="F29" s="2"/>
      <c r="G29" s="2"/>
      <c r="H29" s="2"/>
      <c r="I29" s="3"/>
      <c r="J29" s="3"/>
      <c r="K29" s="2"/>
      <c r="L29" s="2"/>
      <c r="M29" s="2"/>
      <c r="N29" s="2"/>
      <c r="O29" s="2"/>
      <c r="P29" s="2"/>
      <c r="Q29" s="2"/>
      <c r="R29" s="2"/>
      <c r="S29" s="2"/>
      <c r="T29" s="56" t="str">
        <f t="shared" si="7"/>
        <v/>
      </c>
      <c r="U29" s="56" t="str">
        <f t="shared" si="8"/>
        <v/>
      </c>
      <c r="V29" s="1"/>
    </row>
    <row r="30" spans="1:27" ht="10.5" customHeight="1" x14ac:dyDescent="0.2">
      <c r="A30" s="48"/>
      <c r="B30" s="2"/>
      <c r="C30" s="2"/>
      <c r="D30" s="2"/>
      <c r="E30" s="2"/>
      <c r="F30" s="2"/>
      <c r="G30" s="2"/>
      <c r="H30" s="2"/>
      <c r="I30" s="3"/>
      <c r="J30" s="3"/>
      <c r="K30" s="2"/>
      <c r="L30" s="2"/>
      <c r="M30" s="2"/>
      <c r="N30" s="2"/>
      <c r="O30" s="2"/>
      <c r="P30" s="2"/>
      <c r="Q30" s="2"/>
      <c r="R30" s="2"/>
      <c r="S30" s="2"/>
      <c r="T30" s="56" t="str">
        <f t="shared" si="7"/>
        <v/>
      </c>
      <c r="U30" s="56" t="str">
        <f t="shared" si="8"/>
        <v/>
      </c>
      <c r="V30" s="1"/>
    </row>
    <row r="31" spans="1:27" ht="10.5" customHeight="1" x14ac:dyDescent="0.15">
      <c r="A31" s="48"/>
      <c r="B31" s="2"/>
      <c r="C31" s="2"/>
      <c r="D31" s="2"/>
      <c r="E31" s="2"/>
      <c r="F31" s="2"/>
      <c r="G31" s="2"/>
      <c r="H31" s="2"/>
      <c r="I31" s="3"/>
      <c r="J31" s="3"/>
      <c r="K31" s="2"/>
      <c r="L31" s="2"/>
      <c r="M31" s="2"/>
      <c r="N31" s="2"/>
      <c r="O31" s="2"/>
      <c r="P31" s="2"/>
      <c r="Q31" s="2"/>
      <c r="R31" s="2"/>
      <c r="S31" s="2"/>
      <c r="T31" s="56" t="str">
        <f t="shared" si="7"/>
        <v/>
      </c>
      <c r="U31" s="56" t="str">
        <f t="shared" si="8"/>
        <v/>
      </c>
      <c r="V31" s="1"/>
      <c r="AA31" s="52"/>
    </row>
    <row r="32" spans="1:27" ht="10.5" customHeight="1" x14ac:dyDescent="0.15">
      <c r="A32" s="48"/>
      <c r="B32" s="2"/>
      <c r="C32" s="2"/>
      <c r="D32" s="2"/>
      <c r="E32" s="2"/>
      <c r="F32" s="2"/>
      <c r="G32" s="2"/>
      <c r="H32" s="2"/>
      <c r="I32" s="3"/>
      <c r="J32" s="3"/>
      <c r="K32" s="2"/>
      <c r="L32" s="2"/>
      <c r="M32" s="2"/>
      <c r="N32" s="2"/>
      <c r="O32" s="2"/>
      <c r="P32" s="2"/>
      <c r="Q32" s="2"/>
      <c r="R32" s="2"/>
      <c r="S32" s="2"/>
      <c r="T32" s="56" t="str">
        <f t="shared" si="7"/>
        <v/>
      </c>
      <c r="U32" s="56" t="str">
        <f t="shared" si="8"/>
        <v/>
      </c>
      <c r="V32" s="1"/>
      <c r="AA32" s="52"/>
    </row>
    <row r="33" spans="1:27" ht="10.5" customHeight="1" x14ac:dyDescent="0.2">
      <c r="A33" s="48"/>
      <c r="B33" s="2"/>
      <c r="C33" s="2"/>
      <c r="D33" s="2"/>
      <c r="E33" s="2"/>
      <c r="F33" s="2"/>
      <c r="G33" s="47"/>
      <c r="I33" s="3"/>
      <c r="J33" s="3"/>
      <c r="K33" s="2"/>
      <c r="L33" s="2"/>
      <c r="M33" s="2"/>
      <c r="N33" s="2"/>
      <c r="O33" s="2"/>
      <c r="P33" s="2"/>
      <c r="Q33" s="2"/>
      <c r="R33" s="2"/>
      <c r="S33" s="2"/>
      <c r="T33" s="56" t="str">
        <f t="shared" si="7"/>
        <v/>
      </c>
      <c r="U33" s="56" t="str">
        <f t="shared" si="8"/>
        <v/>
      </c>
      <c r="AA33" s="11" t="str">
        <f>IF($M$34&gt;$L$34,"ER more than runs","")</f>
        <v/>
      </c>
    </row>
    <row r="34" spans="1:27" s="5" customFormat="1" ht="9.75" customHeight="1" x14ac:dyDescent="0.2">
      <c r="A34" s="51" t="s">
        <v>22</v>
      </c>
      <c r="B34" s="14">
        <f>SUM(B20:B33)</f>
        <v>0</v>
      </c>
      <c r="C34" s="14">
        <f>SUM(C20:C33)</f>
        <v>0</v>
      </c>
      <c r="D34" s="14">
        <f>E34</f>
        <v>0</v>
      </c>
      <c r="E34" s="14">
        <f t="shared" ref="E34:S34" si="9">SUM(E20:E33)</f>
        <v>0</v>
      </c>
      <c r="F34" s="14">
        <f t="shared" si="9"/>
        <v>0</v>
      </c>
      <c r="G34" s="14">
        <f>SUM(G20:G33)+G35</f>
        <v>0</v>
      </c>
      <c r="H34" s="14">
        <f>SUM(H20:H33)</f>
        <v>0</v>
      </c>
      <c r="I34" s="16">
        <f t="shared" si="9"/>
        <v>0</v>
      </c>
      <c r="J34" s="16">
        <f t="shared" si="9"/>
        <v>0</v>
      </c>
      <c r="K34" s="14">
        <f t="shared" si="9"/>
        <v>0</v>
      </c>
      <c r="L34" s="14">
        <f t="shared" si="9"/>
        <v>0</v>
      </c>
      <c r="M34" s="14">
        <f t="shared" si="9"/>
        <v>0</v>
      </c>
      <c r="N34" s="14">
        <f t="shared" si="9"/>
        <v>0</v>
      </c>
      <c r="O34" s="14">
        <f t="shared" si="9"/>
        <v>0</v>
      </c>
      <c r="P34" s="14">
        <f t="shared" si="9"/>
        <v>0</v>
      </c>
      <c r="Q34" s="14">
        <f t="shared" si="9"/>
        <v>0</v>
      </c>
      <c r="R34" s="14">
        <f t="shared" si="9"/>
        <v>0</v>
      </c>
      <c r="S34" s="14">
        <f t="shared" si="9"/>
        <v>0</v>
      </c>
      <c r="T34" s="57" t="str">
        <f>IF(I34=0,"",(M34*9)/(I34+J34))</f>
        <v/>
      </c>
      <c r="U34" s="21" t="s">
        <v>54</v>
      </c>
      <c r="V34" s="4"/>
      <c r="AA34" s="11" t="str">
        <f>IF($B$34+$C$34=$E$34,"","ERROR&gt; Wins+Losses don't = games started")</f>
        <v/>
      </c>
    </row>
    <row r="35" spans="1:27" s="5" customFormat="1" ht="7.5" customHeight="1" x14ac:dyDescent="0.2">
      <c r="A35" s="12"/>
      <c r="B35" s="45"/>
      <c r="C35" s="45"/>
      <c r="D35" s="45"/>
      <c r="E35" s="45"/>
      <c r="F35" s="45"/>
      <c r="G35" s="34"/>
      <c r="H35" s="1" t="s">
        <v>55</v>
      </c>
      <c r="I35" s="46"/>
      <c r="J35" s="46"/>
      <c r="K35" s="45"/>
      <c r="L35" s="45"/>
      <c r="M35" s="45"/>
      <c r="N35" s="45"/>
      <c r="O35" s="45"/>
      <c r="P35" s="45"/>
      <c r="Q35" s="45"/>
      <c r="R35" s="45"/>
      <c r="S35" s="45"/>
      <c r="T35" s="22"/>
      <c r="U35" s="20"/>
      <c r="V35" s="4"/>
      <c r="AA35" s="11"/>
    </row>
    <row r="36" spans="1:27" ht="9.75" customHeight="1" x14ac:dyDescent="0.2">
      <c r="A36" s="24" t="str">
        <f>LEFT(R77,11)</f>
        <v>Home</v>
      </c>
      <c r="B36" s="23" t="s">
        <v>4</v>
      </c>
      <c r="C36" s="23" t="s">
        <v>5</v>
      </c>
      <c r="D36" s="23" t="s">
        <v>3</v>
      </c>
      <c r="E36" s="23" t="s">
        <v>6</v>
      </c>
      <c r="F36" s="23" t="s">
        <v>7</v>
      </c>
      <c r="G36" s="23" t="s">
        <v>8</v>
      </c>
      <c r="H36" s="23" t="s">
        <v>9</v>
      </c>
      <c r="I36" s="23" t="s">
        <v>10</v>
      </c>
      <c r="J36" s="23" t="s">
        <v>11</v>
      </c>
      <c r="K36" s="23" t="s">
        <v>12</v>
      </c>
      <c r="L36" s="23" t="s">
        <v>14</v>
      </c>
      <c r="M36" s="23" t="s">
        <v>15</v>
      </c>
      <c r="N36" s="23" t="s">
        <v>13</v>
      </c>
      <c r="O36" s="23" t="s">
        <v>36</v>
      </c>
      <c r="P36" s="23" t="s">
        <v>37</v>
      </c>
      <c r="Q36" s="23" t="s">
        <v>16</v>
      </c>
      <c r="R36" s="23" t="s">
        <v>17</v>
      </c>
      <c r="S36" s="23" t="s">
        <v>18</v>
      </c>
      <c r="T36" s="23" t="s">
        <v>19</v>
      </c>
      <c r="U36" s="23" t="s">
        <v>20</v>
      </c>
      <c r="V36" s="23" t="s">
        <v>42</v>
      </c>
    </row>
    <row r="37" spans="1:27" ht="10.5" customHeight="1" x14ac:dyDescent="0.2">
      <c r="A37" s="48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54" t="str">
        <f t="shared" ref="S37:S55" si="10">IF(C37=0,"",(E37/C37)*1000)</f>
        <v/>
      </c>
      <c r="T37" s="54" t="str">
        <f t="shared" ref="T37:T55" si="11">IF(C37+J37+N37=0,"",((E37+J37+N37)/(C37+J37+N37+O37))*1000)</f>
        <v/>
      </c>
      <c r="U37" s="54" t="str">
        <f t="shared" ref="U37:U55" si="12">IF(C37+J37+N37=0,"",((V37)/(C37))*1000)</f>
        <v/>
      </c>
      <c r="V37" s="13">
        <f t="shared" ref="V37:V50" si="13">(E37+G37+(H37*2)+(I37*3))</f>
        <v>0</v>
      </c>
    </row>
    <row r="38" spans="1:27" ht="10.5" customHeight="1" x14ac:dyDescent="0.2">
      <c r="A38" s="48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54" t="str">
        <f t="shared" si="10"/>
        <v/>
      </c>
      <c r="T38" s="54" t="str">
        <f t="shared" si="11"/>
        <v/>
      </c>
      <c r="U38" s="54" t="str">
        <f t="shared" si="12"/>
        <v/>
      </c>
      <c r="V38" s="13">
        <f t="shared" si="13"/>
        <v>0</v>
      </c>
    </row>
    <row r="39" spans="1:27" ht="10.5" customHeight="1" x14ac:dyDescent="0.2">
      <c r="A39" s="48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54" t="str">
        <f t="shared" si="10"/>
        <v/>
      </c>
      <c r="T39" s="54" t="str">
        <f t="shared" si="11"/>
        <v/>
      </c>
      <c r="U39" s="54" t="str">
        <f t="shared" si="12"/>
        <v/>
      </c>
      <c r="V39" s="13">
        <f t="shared" ref="V39" si="14">(E39+G39+(H39*2)+(I39*3))</f>
        <v>0</v>
      </c>
    </row>
    <row r="40" spans="1:27" ht="10.5" customHeight="1" x14ac:dyDescent="0.2">
      <c r="A40" s="48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54" t="str">
        <f t="shared" si="10"/>
        <v/>
      </c>
      <c r="T40" s="54" t="str">
        <f t="shared" si="11"/>
        <v/>
      </c>
      <c r="U40" s="54" t="str">
        <f t="shared" si="12"/>
        <v/>
      </c>
      <c r="V40" s="13">
        <f t="shared" si="13"/>
        <v>0</v>
      </c>
    </row>
    <row r="41" spans="1:27" ht="10.5" customHeight="1" x14ac:dyDescent="0.2">
      <c r="A41" s="48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54" t="str">
        <f t="shared" si="10"/>
        <v/>
      </c>
      <c r="T41" s="54" t="str">
        <f t="shared" si="11"/>
        <v/>
      </c>
      <c r="U41" s="54" t="str">
        <f t="shared" si="12"/>
        <v/>
      </c>
      <c r="V41" s="13">
        <f t="shared" si="13"/>
        <v>0</v>
      </c>
    </row>
    <row r="42" spans="1:27" ht="10.5" customHeight="1" x14ac:dyDescent="0.2">
      <c r="A42" s="48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54" t="str">
        <f t="shared" si="10"/>
        <v/>
      </c>
      <c r="T42" s="54" t="str">
        <f t="shared" si="11"/>
        <v/>
      </c>
      <c r="U42" s="54" t="str">
        <f t="shared" si="12"/>
        <v/>
      </c>
      <c r="V42" s="13">
        <f t="shared" si="13"/>
        <v>0</v>
      </c>
      <c r="Z42" s="10"/>
      <c r="AA42" s="11" t="str">
        <f>IF($L$34&lt;&gt;$D$56,"ERROR&gt; total runs don't = visitor runs allowed","")</f>
        <v/>
      </c>
    </row>
    <row r="43" spans="1:27" ht="10.5" customHeight="1" x14ac:dyDescent="0.2">
      <c r="A43" s="48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54" t="str">
        <f t="shared" si="10"/>
        <v/>
      </c>
      <c r="T43" s="54" t="str">
        <f t="shared" si="11"/>
        <v/>
      </c>
      <c r="U43" s="54" t="str">
        <f t="shared" si="12"/>
        <v/>
      </c>
      <c r="V43" s="13">
        <f t="shared" si="13"/>
        <v>0</v>
      </c>
      <c r="AA43" s="11" t="str">
        <f>IF($K$34&lt;&gt;$E$56,"ERROR&gt; total hits don't = visitor hits allowed","")</f>
        <v/>
      </c>
    </row>
    <row r="44" spans="1:27" ht="10.5" customHeight="1" x14ac:dyDescent="0.2">
      <c r="A44" s="48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54" t="str">
        <f t="shared" si="10"/>
        <v/>
      </c>
      <c r="T44" s="54" t="str">
        <f t="shared" si="11"/>
        <v/>
      </c>
      <c r="U44" s="54" t="str">
        <f t="shared" si="12"/>
        <v/>
      </c>
      <c r="V44" s="13">
        <f t="shared" si="13"/>
        <v>0</v>
      </c>
      <c r="AA44" s="11" t="str">
        <f>IF($N$34&lt;&gt;$I$56,"ERROR&gt; total homeruns don't = vistor homers allowed","")</f>
        <v/>
      </c>
    </row>
    <row r="45" spans="1:27" ht="10.5" customHeight="1" x14ac:dyDescent="0.2">
      <c r="A45" s="48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54" t="str">
        <f t="shared" si="10"/>
        <v/>
      </c>
      <c r="T45" s="54" t="str">
        <f t="shared" si="11"/>
        <v/>
      </c>
      <c r="U45" s="54" t="str">
        <f t="shared" si="12"/>
        <v/>
      </c>
      <c r="V45" s="13">
        <f t="shared" si="13"/>
        <v>0</v>
      </c>
      <c r="AA45" s="11" t="str">
        <f>IF($O$34&lt;&gt;$J$56,"ERROR&gt; total walks don't = visitor walks allowed","")</f>
        <v/>
      </c>
    </row>
    <row r="46" spans="1:27" ht="10.5" customHeight="1" x14ac:dyDescent="0.2">
      <c r="A46" s="48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54" t="str">
        <f t="shared" si="10"/>
        <v/>
      </c>
      <c r="T46" s="54" t="str">
        <f t="shared" si="11"/>
        <v/>
      </c>
      <c r="U46" s="54" t="str">
        <f t="shared" si="12"/>
        <v/>
      </c>
      <c r="V46" s="13">
        <f t="shared" si="13"/>
        <v>0</v>
      </c>
      <c r="AA46" s="11" t="str">
        <f>IF($P$34&lt;&gt;$K$56,"ERROR&gt; total batter k's don't = visitor pitcher k's","")</f>
        <v/>
      </c>
    </row>
    <row r="47" spans="1:27" ht="10.5" customHeight="1" x14ac:dyDescent="0.2">
      <c r="A47" s="48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54" t="str">
        <f t="shared" si="10"/>
        <v/>
      </c>
      <c r="T47" s="54" t="str">
        <f t="shared" si="11"/>
        <v/>
      </c>
      <c r="U47" s="54" t="str">
        <f t="shared" si="12"/>
        <v/>
      </c>
      <c r="V47" s="13">
        <f t="shared" si="13"/>
        <v>0</v>
      </c>
      <c r="AA47" s="11" t="str">
        <f>IF($Q$34&lt;&gt;$N$56,"ERROR&gt; total HBP don't = visitor hit batters","")</f>
        <v/>
      </c>
    </row>
    <row r="48" spans="1:27" ht="10.5" customHeight="1" x14ac:dyDescent="0.2">
      <c r="A48" s="48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54" t="str">
        <f t="shared" si="10"/>
        <v/>
      </c>
      <c r="T48" s="54" t="str">
        <f t="shared" si="11"/>
        <v/>
      </c>
      <c r="U48" s="54" t="str">
        <f t="shared" si="12"/>
        <v/>
      </c>
      <c r="V48" s="13">
        <f t="shared" si="13"/>
        <v>0</v>
      </c>
    </row>
    <row r="49" spans="1:27" ht="10.5" customHeight="1" x14ac:dyDescent="0.2">
      <c r="A49" s="48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54" t="str">
        <f t="shared" si="10"/>
        <v/>
      </c>
      <c r="T49" s="54" t="str">
        <f t="shared" si="11"/>
        <v/>
      </c>
      <c r="U49" s="54" t="str">
        <f t="shared" si="12"/>
        <v/>
      </c>
      <c r="V49" s="13">
        <f t="shared" si="13"/>
        <v>0</v>
      </c>
    </row>
    <row r="50" spans="1:27" ht="10.5" customHeight="1" x14ac:dyDescent="0.2">
      <c r="A50" s="48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54" t="str">
        <f t="shared" si="10"/>
        <v/>
      </c>
      <c r="T50" s="54" t="str">
        <f t="shared" si="11"/>
        <v/>
      </c>
      <c r="U50" s="54" t="str">
        <f t="shared" si="12"/>
        <v/>
      </c>
      <c r="V50" s="13">
        <f t="shared" si="13"/>
        <v>0</v>
      </c>
    </row>
    <row r="51" spans="1:27" ht="10.5" customHeight="1" x14ac:dyDescent="0.2">
      <c r="A51" s="48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54" t="str">
        <f t="shared" si="10"/>
        <v/>
      </c>
      <c r="T51" s="54" t="str">
        <f t="shared" si="11"/>
        <v/>
      </c>
      <c r="U51" s="54" t="str">
        <f t="shared" si="12"/>
        <v/>
      </c>
      <c r="V51" s="13">
        <f t="shared" ref="V51:V56" si="15">(E51+G51+(H51*2)+(I51*3))</f>
        <v>0</v>
      </c>
    </row>
    <row r="52" spans="1:27" ht="10.5" customHeight="1" x14ac:dyDescent="0.2">
      <c r="A52" s="48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54" t="str">
        <f t="shared" si="10"/>
        <v/>
      </c>
      <c r="T52" s="54" t="str">
        <f t="shared" si="11"/>
        <v/>
      </c>
      <c r="U52" s="54" t="str">
        <f t="shared" si="12"/>
        <v/>
      </c>
      <c r="V52" s="13">
        <f t="shared" si="15"/>
        <v>0</v>
      </c>
    </row>
    <row r="53" spans="1:27" ht="10.5" customHeight="1" x14ac:dyDescent="0.2">
      <c r="A53" s="48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54" t="str">
        <f t="shared" si="10"/>
        <v/>
      </c>
      <c r="T53" s="54" t="str">
        <f t="shared" si="11"/>
        <v/>
      </c>
      <c r="U53" s="54" t="str">
        <f t="shared" si="12"/>
        <v/>
      </c>
      <c r="V53" s="13">
        <f t="shared" si="15"/>
        <v>0</v>
      </c>
    </row>
    <row r="54" spans="1:27" ht="10.5" customHeight="1" x14ac:dyDescent="0.2">
      <c r="A54" s="48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54" t="str">
        <f t="shared" si="10"/>
        <v/>
      </c>
      <c r="T54" s="54" t="str">
        <f t="shared" si="11"/>
        <v/>
      </c>
      <c r="U54" s="54" t="str">
        <f t="shared" si="12"/>
        <v/>
      </c>
      <c r="V54" s="13">
        <f t="shared" si="15"/>
        <v>0</v>
      </c>
    </row>
    <row r="55" spans="1:27" ht="9.75" customHeight="1" x14ac:dyDescent="0.2">
      <c r="A55" s="49" t="s">
        <v>21</v>
      </c>
      <c r="B55" s="2">
        <f>E75</f>
        <v>0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54" t="str">
        <f t="shared" si="10"/>
        <v/>
      </c>
      <c r="T55" s="54" t="str">
        <f t="shared" si="11"/>
        <v/>
      </c>
      <c r="U55" s="54" t="str">
        <f t="shared" si="12"/>
        <v/>
      </c>
      <c r="V55" s="13">
        <f t="shared" si="15"/>
        <v>0</v>
      </c>
    </row>
    <row r="56" spans="1:27" s="4" customFormat="1" ht="9.75" customHeight="1" x14ac:dyDescent="0.2">
      <c r="A56" s="51" t="s">
        <v>22</v>
      </c>
      <c r="B56" s="14">
        <f>E75</f>
        <v>0</v>
      </c>
      <c r="C56" s="14">
        <f t="shared" ref="C56:R56" si="16">SUM(C37:C55)</f>
        <v>0</v>
      </c>
      <c r="D56" s="14">
        <f t="shared" si="16"/>
        <v>0</v>
      </c>
      <c r="E56" s="14">
        <f t="shared" si="16"/>
        <v>0</v>
      </c>
      <c r="F56" s="14">
        <f t="shared" si="16"/>
        <v>0</v>
      </c>
      <c r="G56" s="14">
        <f t="shared" si="16"/>
        <v>0</v>
      </c>
      <c r="H56" s="14">
        <f t="shared" si="16"/>
        <v>0</v>
      </c>
      <c r="I56" s="14">
        <f t="shared" si="16"/>
        <v>0</v>
      </c>
      <c r="J56" s="14">
        <f t="shared" si="16"/>
        <v>0</v>
      </c>
      <c r="K56" s="14">
        <f t="shared" si="16"/>
        <v>0</v>
      </c>
      <c r="L56" s="14">
        <f t="shared" si="16"/>
        <v>0</v>
      </c>
      <c r="M56" s="14">
        <f t="shared" si="16"/>
        <v>0</v>
      </c>
      <c r="N56" s="14">
        <f t="shared" si="16"/>
        <v>0</v>
      </c>
      <c r="O56" s="14">
        <f t="shared" si="16"/>
        <v>0</v>
      </c>
      <c r="P56" s="14">
        <f t="shared" si="16"/>
        <v>0</v>
      </c>
      <c r="Q56" s="14">
        <f t="shared" si="16"/>
        <v>0</v>
      </c>
      <c r="R56" s="14">
        <f t="shared" si="16"/>
        <v>0</v>
      </c>
      <c r="S56" s="55" t="str">
        <f>IF(C56=0,"x",(E56/C56)*1000)</f>
        <v>x</v>
      </c>
      <c r="T56" s="55" t="str">
        <f>IF(C56+J56+N56=0,"x",((E56+J56+N56)/(C56+J56+N56+O56))*1000)</f>
        <v>x</v>
      </c>
      <c r="U56" s="55" t="str">
        <f>IF(C56+J56+N56=0,"x",((V56)/(C56))*1000)</f>
        <v>x</v>
      </c>
      <c r="V56" s="15">
        <f t="shared" si="15"/>
        <v>0</v>
      </c>
      <c r="AA56" s="11" t="str">
        <f>IF($F$56&gt;$D$56,"ERROR&gt; RBIs exceed runs scored","")</f>
        <v/>
      </c>
    </row>
    <row r="57" spans="1:27" ht="10.5" customHeight="1" x14ac:dyDescent="0.2">
      <c r="A57" s="24"/>
      <c r="B57" s="23" t="s">
        <v>1</v>
      </c>
      <c r="C57" s="23" t="s">
        <v>2</v>
      </c>
      <c r="D57" s="23" t="s">
        <v>4</v>
      </c>
      <c r="E57" s="23" t="s">
        <v>23</v>
      </c>
      <c r="F57" s="23" t="s">
        <v>24</v>
      </c>
      <c r="G57" s="23" t="s">
        <v>26</v>
      </c>
      <c r="H57" s="23" t="s">
        <v>43</v>
      </c>
      <c r="I57" s="23" t="s">
        <v>50</v>
      </c>
      <c r="J57" s="23" t="s">
        <v>51</v>
      </c>
      <c r="K57" s="23" t="s">
        <v>0</v>
      </c>
      <c r="L57" s="23" t="s">
        <v>3</v>
      </c>
      <c r="M57" s="23" t="s">
        <v>25</v>
      </c>
      <c r="N57" s="23" t="s">
        <v>10</v>
      </c>
      <c r="O57" s="23" t="s">
        <v>11</v>
      </c>
      <c r="P57" s="23" t="s">
        <v>12</v>
      </c>
      <c r="Q57" s="23" t="s">
        <v>13</v>
      </c>
      <c r="R57" s="23" t="s">
        <v>27</v>
      </c>
      <c r="S57" s="23" t="s">
        <v>28</v>
      </c>
      <c r="T57" s="35" t="s">
        <v>52</v>
      </c>
      <c r="U57" s="35" t="s">
        <v>53</v>
      </c>
      <c r="V57" s="1"/>
    </row>
    <row r="58" spans="1:27" ht="10.5" customHeight="1" x14ac:dyDescent="0.2">
      <c r="A58" s="48"/>
      <c r="B58" s="2"/>
      <c r="C58" s="2"/>
      <c r="D58" s="2"/>
      <c r="E58" s="2"/>
      <c r="F58" s="2"/>
      <c r="G58" s="2"/>
      <c r="H58" s="2"/>
      <c r="I58" s="3"/>
      <c r="J58" s="3"/>
      <c r="K58" s="2"/>
      <c r="L58" s="2"/>
      <c r="M58" s="2"/>
      <c r="N58" s="2"/>
      <c r="O58" s="2"/>
      <c r="P58" s="2"/>
      <c r="Q58" s="2"/>
      <c r="R58" s="2"/>
      <c r="S58" s="2"/>
      <c r="T58" s="56" t="str">
        <f t="shared" ref="T58:T74" si="17">IF(I58=0,"",(M58*9)/I58)</f>
        <v/>
      </c>
      <c r="U58" s="56" t="str">
        <f t="shared" ref="U58:U74" si="18">IF(J58=0,"",(M58*9)/J58)</f>
        <v/>
      </c>
      <c r="V58" s="1"/>
    </row>
    <row r="59" spans="1:27" ht="10.5" customHeight="1" x14ac:dyDescent="0.2">
      <c r="A59" s="48"/>
      <c r="B59" s="2"/>
      <c r="C59" s="2"/>
      <c r="D59" s="2"/>
      <c r="E59" s="2"/>
      <c r="F59" s="2"/>
      <c r="G59" s="2"/>
      <c r="H59" s="2"/>
      <c r="I59" s="3"/>
      <c r="J59" s="3"/>
      <c r="K59" s="2"/>
      <c r="L59" s="2"/>
      <c r="M59" s="2"/>
      <c r="N59" s="2"/>
      <c r="O59" s="2"/>
      <c r="P59" s="2"/>
      <c r="Q59" s="2"/>
      <c r="R59" s="2"/>
      <c r="S59" s="2"/>
      <c r="T59" s="56" t="str">
        <f t="shared" si="17"/>
        <v/>
      </c>
      <c r="U59" s="56" t="str">
        <f t="shared" si="18"/>
        <v/>
      </c>
      <c r="V59" s="1"/>
    </row>
    <row r="60" spans="1:27" ht="10.5" customHeight="1" x14ac:dyDescent="0.2">
      <c r="A60" s="48"/>
      <c r="B60" s="2"/>
      <c r="C60" s="2"/>
      <c r="D60" s="2"/>
      <c r="E60" s="2"/>
      <c r="F60" s="2"/>
      <c r="G60" s="2"/>
      <c r="H60" s="2"/>
      <c r="I60" s="3"/>
      <c r="J60" s="3"/>
      <c r="K60" s="2"/>
      <c r="L60" s="2"/>
      <c r="M60" s="2"/>
      <c r="N60" s="2"/>
      <c r="O60" s="2"/>
      <c r="P60" s="2"/>
      <c r="Q60" s="2"/>
      <c r="R60" s="2"/>
      <c r="S60" s="2"/>
      <c r="T60" s="56" t="str">
        <f t="shared" si="17"/>
        <v/>
      </c>
      <c r="U60" s="56" t="str">
        <f t="shared" si="18"/>
        <v/>
      </c>
      <c r="V60" s="1"/>
    </row>
    <row r="61" spans="1:27" ht="10.5" customHeight="1" x14ac:dyDescent="0.2">
      <c r="A61" s="48"/>
      <c r="B61" s="2"/>
      <c r="C61" s="2"/>
      <c r="D61" s="2"/>
      <c r="E61" s="2"/>
      <c r="F61" s="2"/>
      <c r="G61" s="2"/>
      <c r="H61" s="2"/>
      <c r="I61" s="3"/>
      <c r="J61" s="3"/>
      <c r="K61" s="2"/>
      <c r="L61" s="2"/>
      <c r="M61" s="2"/>
      <c r="N61" s="2"/>
      <c r="O61" s="2"/>
      <c r="P61" s="2"/>
      <c r="Q61" s="2"/>
      <c r="R61" s="2"/>
      <c r="S61" s="2"/>
      <c r="T61" s="56" t="str">
        <f t="shared" si="17"/>
        <v/>
      </c>
      <c r="U61" s="56" t="str">
        <f t="shared" si="18"/>
        <v/>
      </c>
      <c r="V61" s="1"/>
      <c r="X61" s="10"/>
    </row>
    <row r="62" spans="1:27" ht="10.5" customHeight="1" x14ac:dyDescent="0.2">
      <c r="A62" s="48"/>
      <c r="B62" s="2"/>
      <c r="C62" s="2"/>
      <c r="D62" s="2"/>
      <c r="E62" s="2"/>
      <c r="F62" s="2"/>
      <c r="G62" s="2"/>
      <c r="H62" s="2"/>
      <c r="I62" s="3"/>
      <c r="J62" s="3"/>
      <c r="K62" s="2"/>
      <c r="L62" s="2"/>
      <c r="M62" s="2"/>
      <c r="N62" s="2"/>
      <c r="O62" s="2"/>
      <c r="P62" s="2"/>
      <c r="Q62" s="2"/>
      <c r="R62" s="2"/>
      <c r="S62" s="2"/>
      <c r="T62" s="56" t="str">
        <f t="shared" si="17"/>
        <v/>
      </c>
      <c r="U62" s="56" t="str">
        <f t="shared" si="18"/>
        <v/>
      </c>
      <c r="V62" s="1"/>
    </row>
    <row r="63" spans="1:27" ht="10.5" customHeight="1" x14ac:dyDescent="0.2">
      <c r="A63" s="48"/>
      <c r="B63" s="2"/>
      <c r="C63" s="2"/>
      <c r="D63" s="2"/>
      <c r="E63" s="2"/>
      <c r="F63" s="2"/>
      <c r="G63" s="2"/>
      <c r="H63" s="2"/>
      <c r="I63" s="3"/>
      <c r="J63" s="3"/>
      <c r="K63" s="2"/>
      <c r="L63" s="2"/>
      <c r="M63" s="2"/>
      <c r="N63" s="2"/>
      <c r="O63" s="2"/>
      <c r="P63" s="2"/>
      <c r="Q63" s="2"/>
      <c r="R63" s="2"/>
      <c r="S63" s="2"/>
      <c r="T63" s="56" t="str">
        <f t="shared" si="17"/>
        <v/>
      </c>
      <c r="U63" s="56" t="str">
        <f t="shared" si="18"/>
        <v/>
      </c>
      <c r="V63" s="1"/>
    </row>
    <row r="64" spans="1:27" ht="10.5" customHeight="1" x14ac:dyDescent="0.2">
      <c r="A64" s="48"/>
      <c r="B64" s="2"/>
      <c r="C64" s="2"/>
      <c r="D64" s="2"/>
      <c r="E64" s="2"/>
      <c r="F64" s="2"/>
      <c r="G64" s="2"/>
      <c r="H64" s="2"/>
      <c r="I64" s="3"/>
      <c r="J64" s="3"/>
      <c r="K64" s="2"/>
      <c r="L64" s="2"/>
      <c r="M64" s="2"/>
      <c r="N64" s="2"/>
      <c r="O64" s="2"/>
      <c r="P64" s="2"/>
      <c r="Q64" s="2"/>
      <c r="R64" s="2"/>
      <c r="S64" s="2"/>
      <c r="T64" s="56" t="str">
        <f t="shared" si="17"/>
        <v/>
      </c>
      <c r="U64" s="56" t="str">
        <f t="shared" si="18"/>
        <v/>
      </c>
      <c r="V64" s="1"/>
      <c r="X64" s="7"/>
      <c r="AA64" s="11" t="str">
        <f>IF($D$18&lt;&gt;$L$75,"ERROR&gt; total runs allowed don't = visitor runs","")</f>
        <v/>
      </c>
    </row>
    <row r="65" spans="1:31" ht="10.5" customHeight="1" x14ac:dyDescent="0.2">
      <c r="A65" s="48"/>
      <c r="B65" s="2"/>
      <c r="C65" s="2"/>
      <c r="D65" s="2"/>
      <c r="E65" s="2"/>
      <c r="F65" s="2"/>
      <c r="G65" s="2"/>
      <c r="H65" s="2"/>
      <c r="I65" s="3"/>
      <c r="J65" s="3"/>
      <c r="K65" s="2"/>
      <c r="L65" s="2"/>
      <c r="M65" s="2"/>
      <c r="N65" s="2"/>
      <c r="O65" s="2"/>
      <c r="P65" s="2"/>
      <c r="Q65" s="2"/>
      <c r="R65" s="2"/>
      <c r="S65" s="2"/>
      <c r="T65" s="56" t="str">
        <f t="shared" si="17"/>
        <v/>
      </c>
      <c r="U65" s="56" t="str">
        <f t="shared" si="18"/>
        <v/>
      </c>
      <c r="V65" s="1"/>
      <c r="AA65" s="11" t="str">
        <f>IF($E$18&lt;&gt;$K$75,"ERROR&gt; hits allowed don't = visitor hits","")</f>
        <v/>
      </c>
    </row>
    <row r="66" spans="1:31" ht="10.5" customHeight="1" x14ac:dyDescent="0.2">
      <c r="A66" s="48"/>
      <c r="B66" s="2"/>
      <c r="C66" s="2"/>
      <c r="D66" s="2"/>
      <c r="E66" s="2"/>
      <c r="F66" s="2"/>
      <c r="G66" s="2"/>
      <c r="H66" s="2"/>
      <c r="I66" s="3"/>
      <c r="J66" s="3"/>
      <c r="K66" s="2"/>
      <c r="L66" s="2"/>
      <c r="M66" s="2"/>
      <c r="N66" s="2"/>
      <c r="O66" s="2"/>
      <c r="P66" s="2"/>
      <c r="Q66" s="2"/>
      <c r="R66" s="2"/>
      <c r="S66" s="2"/>
      <c r="T66" s="56" t="str">
        <f t="shared" si="17"/>
        <v/>
      </c>
      <c r="U66" s="56" t="str">
        <f t="shared" si="18"/>
        <v/>
      </c>
      <c r="V66" s="1"/>
      <c r="AA66" s="11" t="str">
        <f>IF($I$18&lt;&gt;$N$75,"ERROR&gt; homers allowed don't = visitor homers","")</f>
        <v/>
      </c>
    </row>
    <row r="67" spans="1:31" ht="10.5" customHeight="1" x14ac:dyDescent="0.2">
      <c r="A67" s="48"/>
      <c r="B67" s="2"/>
      <c r="C67" s="2"/>
      <c r="D67" s="2"/>
      <c r="E67" s="2"/>
      <c r="F67" s="2"/>
      <c r="G67" s="2"/>
      <c r="H67" s="2"/>
      <c r="I67" s="3"/>
      <c r="J67" s="3"/>
      <c r="K67" s="2"/>
      <c r="L67" s="2"/>
      <c r="M67" s="2"/>
      <c r="N67" s="2"/>
      <c r="O67" s="2"/>
      <c r="P67" s="2"/>
      <c r="Q67" s="2"/>
      <c r="R67" s="2"/>
      <c r="S67" s="2"/>
      <c r="T67" s="56" t="str">
        <f t="shared" si="17"/>
        <v/>
      </c>
      <c r="U67" s="56" t="str">
        <f t="shared" si="18"/>
        <v/>
      </c>
      <c r="V67" s="1"/>
      <c r="X67" s="10"/>
      <c r="AA67" s="11" t="str">
        <f>IF($J$18&lt;&gt;$O$75,"ERROR&gt; walks allowed don't = visitor walks","")</f>
        <v/>
      </c>
    </row>
    <row r="68" spans="1:31" ht="10.5" customHeight="1" x14ac:dyDescent="0.2">
      <c r="A68" s="48"/>
      <c r="B68" s="2"/>
      <c r="C68" s="2"/>
      <c r="D68" s="2"/>
      <c r="E68" s="2"/>
      <c r="F68" s="2"/>
      <c r="G68" s="2"/>
      <c r="H68" s="2"/>
      <c r="I68" s="3"/>
      <c r="J68" s="3"/>
      <c r="K68" s="2"/>
      <c r="L68" s="2"/>
      <c r="M68" s="2"/>
      <c r="N68" s="2"/>
      <c r="O68" s="2"/>
      <c r="P68" s="2"/>
      <c r="Q68" s="2"/>
      <c r="R68" s="2"/>
      <c r="S68" s="2"/>
      <c r="T68" s="56" t="str">
        <f t="shared" si="17"/>
        <v/>
      </c>
      <c r="U68" s="56" t="str">
        <f t="shared" si="18"/>
        <v/>
      </c>
      <c r="V68" s="1"/>
      <c r="X68" s="10"/>
      <c r="AA68" s="11" t="str">
        <f>IF($K$18&lt;&gt;$P$75,"ERROR&gt; pitcher k's don't = visitor batter k's","")</f>
        <v/>
      </c>
    </row>
    <row r="69" spans="1:31" ht="10.5" customHeight="1" x14ac:dyDescent="0.2">
      <c r="A69" s="48"/>
      <c r="B69" s="2"/>
      <c r="C69" s="2"/>
      <c r="D69" s="2"/>
      <c r="E69" s="2"/>
      <c r="F69" s="2"/>
      <c r="G69" s="2"/>
      <c r="H69" s="2"/>
      <c r="I69" s="3"/>
      <c r="J69" s="3"/>
      <c r="K69" s="2"/>
      <c r="L69" s="2"/>
      <c r="M69" s="2"/>
      <c r="N69" s="2"/>
      <c r="O69" s="2"/>
      <c r="P69" s="2"/>
      <c r="Q69" s="2"/>
      <c r="R69" s="2"/>
      <c r="S69" s="2"/>
      <c r="T69" s="56" t="str">
        <f t="shared" si="17"/>
        <v/>
      </c>
      <c r="U69" s="56" t="str">
        <f t="shared" si="18"/>
        <v/>
      </c>
      <c r="V69" s="1"/>
      <c r="AA69" s="11" t="str">
        <f>IF($N$18&lt;&gt;$Q$75,"ERROR&gt; hit batters don't = visitor hbp","")</f>
        <v/>
      </c>
    </row>
    <row r="70" spans="1:31" ht="10.5" customHeight="1" x14ac:dyDescent="0.2">
      <c r="A70" s="48"/>
      <c r="B70" s="2"/>
      <c r="C70" s="2"/>
      <c r="D70" s="2"/>
      <c r="E70" s="2"/>
      <c r="F70" s="2"/>
      <c r="G70" s="2"/>
      <c r="H70" s="2"/>
      <c r="I70" s="3"/>
      <c r="J70" s="3"/>
      <c r="K70" s="2"/>
      <c r="L70" s="2"/>
      <c r="M70" s="2"/>
      <c r="N70" s="2"/>
      <c r="O70" s="2"/>
      <c r="P70" s="2"/>
      <c r="Q70" s="2"/>
      <c r="R70" s="2"/>
      <c r="S70" s="2"/>
      <c r="T70" s="56" t="str">
        <f t="shared" si="17"/>
        <v/>
      </c>
      <c r="U70" s="56" t="str">
        <f t="shared" si="18"/>
        <v/>
      </c>
      <c r="V70" s="1"/>
    </row>
    <row r="71" spans="1:31" ht="10.5" customHeight="1" x14ac:dyDescent="0.2">
      <c r="A71" s="48"/>
      <c r="B71" s="2"/>
      <c r="C71" s="2"/>
      <c r="D71" s="2"/>
      <c r="E71" s="2"/>
      <c r="F71" s="2"/>
      <c r="G71" s="2"/>
      <c r="H71" s="2"/>
      <c r="I71" s="3"/>
      <c r="J71" s="3"/>
      <c r="K71" s="2"/>
      <c r="L71" s="2"/>
      <c r="M71" s="2"/>
      <c r="N71" s="2"/>
      <c r="O71" s="2"/>
      <c r="P71" s="2"/>
      <c r="Q71" s="2"/>
      <c r="R71" s="2"/>
      <c r="S71" s="2"/>
      <c r="T71" s="56" t="str">
        <f t="shared" si="17"/>
        <v/>
      </c>
      <c r="U71" s="56" t="str">
        <f t="shared" si="18"/>
        <v/>
      </c>
      <c r="V71" s="1"/>
    </row>
    <row r="72" spans="1:31" ht="10.5" customHeight="1" x14ac:dyDescent="0.15">
      <c r="A72" s="48"/>
      <c r="B72" s="2"/>
      <c r="C72" s="2"/>
      <c r="D72" s="2"/>
      <c r="E72" s="2"/>
      <c r="F72" s="2"/>
      <c r="G72" s="2"/>
      <c r="H72" s="2"/>
      <c r="I72" s="3"/>
      <c r="J72" s="3"/>
      <c r="K72" s="2"/>
      <c r="L72" s="2"/>
      <c r="M72" s="2"/>
      <c r="N72" s="2"/>
      <c r="O72" s="2"/>
      <c r="P72" s="2"/>
      <c r="Q72" s="2"/>
      <c r="R72" s="2"/>
      <c r="S72" s="2"/>
      <c r="T72" s="56" t="str">
        <f t="shared" si="17"/>
        <v/>
      </c>
      <c r="U72" s="56" t="str">
        <f t="shared" si="18"/>
        <v/>
      </c>
      <c r="V72" s="1"/>
      <c r="AA72" s="52"/>
    </row>
    <row r="73" spans="1:31" ht="10.5" customHeight="1" x14ac:dyDescent="0.15">
      <c r="A73" s="48"/>
      <c r="B73" s="2"/>
      <c r="C73" s="2"/>
      <c r="D73" s="2"/>
      <c r="E73" s="2"/>
      <c r="F73" s="2"/>
      <c r="G73" s="2"/>
      <c r="H73" s="2"/>
      <c r="I73" s="3"/>
      <c r="J73" s="3"/>
      <c r="K73" s="2"/>
      <c r="L73" s="2"/>
      <c r="M73" s="2"/>
      <c r="N73" s="2"/>
      <c r="O73" s="2"/>
      <c r="P73" s="2"/>
      <c r="Q73" s="2"/>
      <c r="R73" s="2"/>
      <c r="S73" s="2"/>
      <c r="T73" s="56" t="str">
        <f t="shared" si="17"/>
        <v/>
      </c>
      <c r="U73" s="56" t="str">
        <f t="shared" si="18"/>
        <v/>
      </c>
      <c r="V73" s="1"/>
      <c r="AA73" s="52"/>
    </row>
    <row r="74" spans="1:31" ht="10.5" customHeight="1" x14ac:dyDescent="0.2">
      <c r="A74" s="48"/>
      <c r="B74" s="2"/>
      <c r="C74" s="2"/>
      <c r="D74" s="2"/>
      <c r="E74" s="2"/>
      <c r="F74" s="2"/>
      <c r="G74" s="47"/>
      <c r="I74" s="3"/>
      <c r="J74" s="3"/>
      <c r="K74" s="2"/>
      <c r="L74" s="2"/>
      <c r="M74" s="2"/>
      <c r="N74" s="2"/>
      <c r="O74" s="2"/>
      <c r="P74" s="2"/>
      <c r="Q74" s="2"/>
      <c r="R74" s="2"/>
      <c r="S74" s="2"/>
      <c r="T74" s="56" t="str">
        <f t="shared" si="17"/>
        <v/>
      </c>
      <c r="U74" s="56" t="str">
        <f t="shared" si="18"/>
        <v/>
      </c>
      <c r="AA74" s="11" t="str">
        <f>IF($M$75&gt;$L$75,"ER more than runs","")</f>
        <v/>
      </c>
    </row>
    <row r="75" spans="1:31" s="6" customFormat="1" ht="9.75" customHeight="1" x14ac:dyDescent="0.2">
      <c r="A75" s="50" t="s">
        <v>22</v>
      </c>
      <c r="B75" s="14">
        <f>SUM(B58:B74)</f>
        <v>0</v>
      </c>
      <c r="C75" s="14">
        <f>SUM(C58:C74)</f>
        <v>0</v>
      </c>
      <c r="D75" s="14">
        <f>E75</f>
        <v>0</v>
      </c>
      <c r="E75" s="14">
        <f t="shared" ref="E75:S75" si="19">SUM(E58:E74)</f>
        <v>0</v>
      </c>
      <c r="F75" s="14">
        <f t="shared" si="19"/>
        <v>0</v>
      </c>
      <c r="G75" s="14">
        <f>SUM(G58:G74)+G76</f>
        <v>0</v>
      </c>
      <c r="H75" s="14">
        <f>SUM(H58:H74)</f>
        <v>0</v>
      </c>
      <c r="I75" s="16">
        <f t="shared" si="19"/>
        <v>0</v>
      </c>
      <c r="J75" s="16">
        <f t="shared" si="19"/>
        <v>0</v>
      </c>
      <c r="K75" s="14">
        <f t="shared" si="19"/>
        <v>0</v>
      </c>
      <c r="L75" s="14">
        <f t="shared" si="19"/>
        <v>0</v>
      </c>
      <c r="M75" s="14">
        <f t="shared" si="19"/>
        <v>0</v>
      </c>
      <c r="N75" s="14">
        <f t="shared" si="19"/>
        <v>0</v>
      </c>
      <c r="O75" s="14">
        <f t="shared" si="19"/>
        <v>0</v>
      </c>
      <c r="P75" s="14">
        <f t="shared" si="19"/>
        <v>0</v>
      </c>
      <c r="Q75" s="14">
        <f t="shared" si="19"/>
        <v>0</v>
      </c>
      <c r="R75" s="14">
        <f t="shared" si="19"/>
        <v>0</v>
      </c>
      <c r="S75" s="14">
        <f t="shared" si="19"/>
        <v>0</v>
      </c>
      <c r="T75" s="57" t="str">
        <f>IF(I75=0,"",(M75*9)/(I75+J75))</f>
        <v/>
      </c>
      <c r="U75" s="21" t="s">
        <v>54</v>
      </c>
      <c r="V75" s="4"/>
      <c r="X75" s="5"/>
      <c r="AA75" s="11" t="str">
        <f>IF($B$75+$C$75=$E$75,"","ERROR&gt; Win+Losses don't=games started")</f>
        <v/>
      </c>
    </row>
    <row r="76" spans="1:31" ht="7.5" customHeight="1" x14ac:dyDescent="0.2">
      <c r="G76" s="34"/>
      <c r="H76" s="1" t="s">
        <v>55</v>
      </c>
    </row>
    <row r="77" spans="1:31" ht="15.75" customHeight="1" x14ac:dyDescent="0.2">
      <c r="A77" s="25" t="s">
        <v>41</v>
      </c>
      <c r="B77" s="62" t="str">
        <f>R77</f>
        <v>Home</v>
      </c>
      <c r="C77" s="62"/>
      <c r="D77" s="62"/>
      <c r="E77" s="62"/>
      <c r="F77" s="62"/>
      <c r="G77" s="62"/>
      <c r="H77" s="62"/>
      <c r="I77" s="62"/>
      <c r="J77" s="62"/>
      <c r="K77" s="61" t="s">
        <v>56</v>
      </c>
      <c r="L77" s="61"/>
      <c r="M77" s="61"/>
      <c r="N77" s="61"/>
      <c r="O77" s="43">
        <f>B34</f>
        <v>0</v>
      </c>
      <c r="P77" s="53" t="s">
        <v>38</v>
      </c>
      <c r="Q77" s="43">
        <f>B75</f>
        <v>0</v>
      </c>
      <c r="R77" s="61" t="s">
        <v>57</v>
      </c>
      <c r="S77" s="61"/>
      <c r="T77" s="61"/>
      <c r="U77" s="61"/>
    </row>
    <row r="78" spans="1:31" ht="6" customHeight="1" x14ac:dyDescent="0.2"/>
    <row r="79" spans="1:31" ht="10.5" customHeight="1" x14ac:dyDescent="0.2">
      <c r="B79" s="7" t="s">
        <v>40</v>
      </c>
      <c r="F79" s="7"/>
      <c r="S79" s="58" t="s">
        <v>44</v>
      </c>
      <c r="T79" s="59"/>
      <c r="U79" s="60"/>
      <c r="AA79" s="18" t="s">
        <v>59</v>
      </c>
    </row>
    <row r="80" spans="1:31" ht="10.5" customHeight="1" x14ac:dyDescent="0.2">
      <c r="B80" s="42"/>
      <c r="S80" s="28" t="str">
        <f>LEFT(K77,3)</f>
        <v>Vis</v>
      </c>
      <c r="T80" s="29" t="s">
        <v>38</v>
      </c>
      <c r="U80" s="30" t="str">
        <f>LEFT(R77,3)</f>
        <v>Hom</v>
      </c>
      <c r="AA80" s="18" t="s">
        <v>60</v>
      </c>
      <c r="AD80" s="8"/>
      <c r="AE80" s="7"/>
    </row>
    <row r="81" spans="1:31" ht="10.5" customHeight="1" x14ac:dyDescent="0.2">
      <c r="S81" s="36">
        <f>D18</f>
        <v>0</v>
      </c>
      <c r="T81" s="26" t="s">
        <v>3</v>
      </c>
      <c r="U81" s="39">
        <f>D56</f>
        <v>0</v>
      </c>
      <c r="AA81" s="18" t="s">
        <v>58</v>
      </c>
      <c r="AD81" s="9"/>
    </row>
    <row r="82" spans="1:31" ht="10.5" customHeight="1" x14ac:dyDescent="0.2">
      <c r="S82" s="36">
        <f>E18</f>
        <v>0</v>
      </c>
      <c r="T82" s="26" t="s">
        <v>6</v>
      </c>
      <c r="U82" s="39">
        <f>E56</f>
        <v>0</v>
      </c>
      <c r="AD82" s="9"/>
    </row>
    <row r="83" spans="1:31" ht="10.5" customHeight="1" x14ac:dyDescent="0.2">
      <c r="S83" s="36">
        <f>I18</f>
        <v>0</v>
      </c>
      <c r="T83" s="26" t="s">
        <v>10</v>
      </c>
      <c r="U83" s="39">
        <f>I56</f>
        <v>0</v>
      </c>
      <c r="AA83" s="63" t="s">
        <v>62</v>
      </c>
      <c r="AB83" s="64"/>
      <c r="AD83" s="9"/>
    </row>
    <row r="84" spans="1:31" ht="10.5" customHeight="1" x14ac:dyDescent="0.2">
      <c r="S84" s="36">
        <f>L18</f>
        <v>0</v>
      </c>
      <c r="T84" s="26" t="s">
        <v>14</v>
      </c>
      <c r="U84" s="39">
        <f>L56</f>
        <v>0</v>
      </c>
      <c r="AA84" s="65" t="s">
        <v>61</v>
      </c>
      <c r="AB84" s="66"/>
      <c r="AD84" s="9"/>
    </row>
    <row r="85" spans="1:31" ht="10.5" customHeight="1" x14ac:dyDescent="0.2">
      <c r="S85" s="37" t="str">
        <f>S18</f>
        <v>x</v>
      </c>
      <c r="T85" s="26" t="s">
        <v>30</v>
      </c>
      <c r="U85" s="40" t="str">
        <f>S56</f>
        <v>x</v>
      </c>
      <c r="AA85" s="18"/>
    </row>
    <row r="86" spans="1:31" ht="10.5" customHeight="1" x14ac:dyDescent="0.2">
      <c r="S86" s="38" t="str">
        <f>T34</f>
        <v/>
      </c>
      <c r="T86" s="27" t="s">
        <v>29</v>
      </c>
      <c r="U86" s="41" t="str">
        <f>T75</f>
        <v/>
      </c>
      <c r="AA86" s="18"/>
    </row>
    <row r="87" spans="1:31" ht="10.5" customHeight="1" x14ac:dyDescent="0.2">
      <c r="S87" s="32"/>
      <c r="T87" s="33"/>
      <c r="U87" s="32"/>
      <c r="AA87" s="18"/>
    </row>
    <row r="88" spans="1:31" s="7" customFormat="1" ht="12" customHeight="1" x14ac:dyDescent="0.2">
      <c r="A88" s="44" t="s">
        <v>35</v>
      </c>
      <c r="B88" s="23">
        <v>1</v>
      </c>
      <c r="C88" s="23">
        <v>2</v>
      </c>
      <c r="D88" s="23">
        <v>3</v>
      </c>
      <c r="E88" s="23">
        <v>4</v>
      </c>
      <c r="F88" s="23">
        <v>5</v>
      </c>
      <c r="G88" s="23">
        <v>6</v>
      </c>
      <c r="H88" s="23">
        <v>7</v>
      </c>
      <c r="I88" s="23">
        <v>8</v>
      </c>
      <c r="J88" s="23">
        <v>9</v>
      </c>
      <c r="K88" s="23"/>
      <c r="L88" s="23" t="s">
        <v>3</v>
      </c>
      <c r="M88" s="23" t="s">
        <v>0</v>
      </c>
      <c r="N88" s="23" t="s">
        <v>17</v>
      </c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8"/>
      <c r="AC88" s="1"/>
      <c r="AD88" s="1"/>
      <c r="AE88" s="1"/>
    </row>
    <row r="89" spans="1:31" ht="10.5" customHeight="1" x14ac:dyDescent="0.2">
      <c r="A89" s="1" t="str">
        <f>$K$77</f>
        <v>Visitor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12"/>
      <c r="M89" s="12"/>
      <c r="N89" s="12"/>
      <c r="V89" s="1"/>
      <c r="AA89" s="1"/>
    </row>
    <row r="90" spans="1:31" ht="10.5" customHeight="1" x14ac:dyDescent="0.2">
      <c r="A90" s="1" t="str">
        <f>$R$77</f>
        <v>Home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12"/>
      <c r="M90" s="12"/>
      <c r="N90" s="12"/>
      <c r="V90" s="1"/>
      <c r="AC90" s="31"/>
      <c r="AD90" s="7"/>
      <c r="AE90" s="7"/>
    </row>
    <row r="91" spans="1:31" ht="10.5" customHeight="1" x14ac:dyDescent="0.2">
      <c r="B91" s="1" t="s">
        <v>45</v>
      </c>
      <c r="C91" s="1" t="s">
        <v>49</v>
      </c>
      <c r="G91" s="1" t="s">
        <v>47</v>
      </c>
      <c r="H91" s="1" t="s">
        <v>49</v>
      </c>
      <c r="V91" s="1"/>
      <c r="AA91" s="1"/>
      <c r="AC91" s="31"/>
    </row>
    <row r="92" spans="1:31" ht="10.5" customHeight="1" x14ac:dyDescent="0.2">
      <c r="B92" s="1" t="s">
        <v>46</v>
      </c>
      <c r="C92" s="1" t="s">
        <v>49</v>
      </c>
      <c r="V92" s="1"/>
      <c r="AA92" s="31"/>
    </row>
    <row r="93" spans="1:31" ht="10.5" customHeight="1" x14ac:dyDescent="0.2">
      <c r="C93" s="1" t="s">
        <v>48</v>
      </c>
      <c r="D93" s="1" t="s">
        <v>49</v>
      </c>
      <c r="AA93" s="19"/>
    </row>
    <row r="94" spans="1:31" ht="10.5" customHeight="1" x14ac:dyDescent="0.2">
      <c r="B94" s="1" t="s">
        <v>39</v>
      </c>
      <c r="AA94" s="1"/>
    </row>
    <row r="95" spans="1:31" ht="10.5" customHeight="1" x14ac:dyDescent="0.2">
      <c r="B95" s="1" t="s">
        <v>39</v>
      </c>
      <c r="V95" s="1"/>
      <c r="AA95" s="18"/>
    </row>
    <row r="96" spans="1:31" ht="10.5" customHeight="1" x14ac:dyDescent="0.2">
      <c r="B96" s="1" t="s">
        <v>39</v>
      </c>
      <c r="V96" s="1"/>
    </row>
    <row r="97" spans="1:44" ht="10.5" customHeight="1" x14ac:dyDescent="0.2">
      <c r="V97" s="1"/>
    </row>
    <row r="98" spans="1:44" s="7" customFormat="1" ht="12" customHeight="1" x14ac:dyDescent="0.2">
      <c r="A98" s="44" t="s">
        <v>34</v>
      </c>
      <c r="B98" s="23">
        <v>1</v>
      </c>
      <c r="C98" s="23">
        <v>2</v>
      </c>
      <c r="D98" s="23">
        <v>3</v>
      </c>
      <c r="E98" s="23">
        <v>4</v>
      </c>
      <c r="F98" s="23">
        <v>5</v>
      </c>
      <c r="G98" s="23">
        <v>6</v>
      </c>
      <c r="H98" s="23">
        <v>7</v>
      </c>
      <c r="I98" s="23">
        <v>8</v>
      </c>
      <c r="J98" s="23">
        <v>9</v>
      </c>
      <c r="K98" s="23"/>
      <c r="L98" s="23" t="s">
        <v>3</v>
      </c>
      <c r="M98" s="23" t="s">
        <v>0</v>
      </c>
      <c r="N98" s="23" t="s">
        <v>17</v>
      </c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7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</row>
    <row r="99" spans="1:44" ht="10.5" customHeight="1" x14ac:dyDescent="0.2">
      <c r="A99" s="1" t="str">
        <f>$A$89</f>
        <v>Visitor</v>
      </c>
      <c r="B99" s="2"/>
      <c r="C99" s="2"/>
      <c r="D99" s="2"/>
      <c r="E99" s="2"/>
      <c r="F99" s="2"/>
      <c r="G99" s="2"/>
      <c r="H99" s="2"/>
      <c r="I99" s="2"/>
      <c r="J99" s="2"/>
      <c r="K99" s="2"/>
      <c r="L99" s="12"/>
      <c r="M99" s="12"/>
      <c r="N99" s="12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</row>
    <row r="100" spans="1:44" ht="10.5" customHeight="1" x14ac:dyDescent="0.2">
      <c r="A100" s="1" t="str">
        <f>$R$77</f>
        <v>Home</v>
      </c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12"/>
      <c r="M100" s="12"/>
      <c r="N100" s="12"/>
    </row>
    <row r="101" spans="1:44" ht="10.5" customHeight="1" x14ac:dyDescent="0.2">
      <c r="B101" s="1" t="s">
        <v>45</v>
      </c>
      <c r="C101" s="1" t="s">
        <v>49</v>
      </c>
      <c r="G101" s="1" t="s">
        <v>47</v>
      </c>
      <c r="H101" s="1" t="s">
        <v>49</v>
      </c>
    </row>
    <row r="102" spans="1:44" ht="10.5" customHeight="1" x14ac:dyDescent="0.2">
      <c r="B102" s="1" t="s">
        <v>46</v>
      </c>
      <c r="C102" s="1" t="s">
        <v>49</v>
      </c>
    </row>
    <row r="103" spans="1:44" ht="10.5" customHeight="1" x14ac:dyDescent="0.2">
      <c r="C103" s="1" t="s">
        <v>48</v>
      </c>
      <c r="D103" s="1" t="s">
        <v>49</v>
      </c>
    </row>
    <row r="104" spans="1:44" ht="10.5" customHeight="1" x14ac:dyDescent="0.2">
      <c r="B104" s="1" t="s">
        <v>39</v>
      </c>
    </row>
    <row r="105" spans="1:44" ht="10.5" customHeight="1" x14ac:dyDescent="0.2">
      <c r="B105" s="1" t="s">
        <v>39</v>
      </c>
    </row>
    <row r="106" spans="1:44" ht="10.5" customHeight="1" x14ac:dyDescent="0.2">
      <c r="B106" s="1" t="s">
        <v>39</v>
      </c>
    </row>
    <row r="107" spans="1:44" ht="10.5" customHeight="1" x14ac:dyDescent="0.2"/>
    <row r="108" spans="1:44" s="7" customFormat="1" ht="12" customHeight="1" x14ac:dyDescent="0.2">
      <c r="A108" s="44" t="s">
        <v>33</v>
      </c>
      <c r="B108" s="23">
        <v>1</v>
      </c>
      <c r="C108" s="23">
        <v>2</v>
      </c>
      <c r="D108" s="23">
        <v>3</v>
      </c>
      <c r="E108" s="23">
        <v>4</v>
      </c>
      <c r="F108" s="23">
        <v>5</v>
      </c>
      <c r="G108" s="23">
        <v>6</v>
      </c>
      <c r="H108" s="23">
        <v>7</v>
      </c>
      <c r="I108" s="23">
        <v>8</v>
      </c>
      <c r="J108" s="23">
        <v>9</v>
      </c>
      <c r="K108" s="23"/>
      <c r="L108" s="23" t="s">
        <v>3</v>
      </c>
      <c r="M108" s="23" t="s">
        <v>0</v>
      </c>
      <c r="N108" s="23" t="s">
        <v>17</v>
      </c>
      <c r="O108" s="1"/>
      <c r="P108" s="1"/>
      <c r="Q108" s="1"/>
      <c r="R108" s="1"/>
      <c r="S108" s="1"/>
      <c r="T108" s="1"/>
      <c r="U108" s="1"/>
      <c r="V108" s="9"/>
      <c r="W108" s="1"/>
      <c r="X108" s="1"/>
      <c r="Y108" s="1"/>
      <c r="Z108" s="1"/>
      <c r="AA108" s="17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</row>
    <row r="109" spans="1:44" ht="10.5" customHeight="1" x14ac:dyDescent="0.2">
      <c r="A109" s="1" t="str">
        <f>$A$89</f>
        <v>Visitor</v>
      </c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12"/>
      <c r="M109" s="12"/>
      <c r="N109" s="12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</row>
    <row r="110" spans="1:44" ht="10.5" customHeight="1" x14ac:dyDescent="0.2">
      <c r="A110" s="1" t="str">
        <f>$R$77</f>
        <v>Home</v>
      </c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12"/>
      <c r="M110" s="12"/>
      <c r="N110" s="12"/>
    </row>
    <row r="111" spans="1:44" ht="10.5" customHeight="1" x14ac:dyDescent="0.2">
      <c r="B111" s="1" t="s">
        <v>45</v>
      </c>
      <c r="C111" s="1" t="s">
        <v>49</v>
      </c>
      <c r="G111" s="1" t="s">
        <v>47</v>
      </c>
      <c r="H111" s="1" t="s">
        <v>49</v>
      </c>
    </row>
    <row r="112" spans="1:44" ht="10.5" customHeight="1" x14ac:dyDescent="0.2">
      <c r="B112" s="1" t="s">
        <v>46</v>
      </c>
      <c r="C112" s="1" t="s">
        <v>49</v>
      </c>
    </row>
    <row r="113" spans="1:44" ht="10.5" customHeight="1" x14ac:dyDescent="0.2">
      <c r="C113" s="1" t="s">
        <v>48</v>
      </c>
      <c r="D113" s="1" t="s">
        <v>49</v>
      </c>
    </row>
    <row r="114" spans="1:44" ht="10.5" customHeight="1" x14ac:dyDescent="0.2">
      <c r="B114" s="1" t="s">
        <v>39</v>
      </c>
    </row>
    <row r="115" spans="1:44" ht="10.5" customHeight="1" x14ac:dyDescent="0.2">
      <c r="B115" s="1" t="s">
        <v>39</v>
      </c>
    </row>
    <row r="116" spans="1:44" ht="10.5" customHeight="1" x14ac:dyDescent="0.2">
      <c r="B116" s="1" t="s">
        <v>39</v>
      </c>
    </row>
    <row r="117" spans="1:44" ht="10.5" customHeight="1" x14ac:dyDescent="0.2"/>
    <row r="118" spans="1:44" s="7" customFormat="1" ht="12" customHeight="1" x14ac:dyDescent="0.2">
      <c r="A118" s="44" t="s">
        <v>32</v>
      </c>
      <c r="B118" s="23">
        <v>1</v>
      </c>
      <c r="C118" s="23">
        <v>2</v>
      </c>
      <c r="D118" s="23">
        <v>3</v>
      </c>
      <c r="E118" s="23">
        <v>4</v>
      </c>
      <c r="F118" s="23">
        <v>5</v>
      </c>
      <c r="G118" s="23">
        <v>6</v>
      </c>
      <c r="H118" s="23">
        <v>7</v>
      </c>
      <c r="I118" s="23">
        <v>8</v>
      </c>
      <c r="J118" s="23">
        <v>9</v>
      </c>
      <c r="K118" s="23"/>
      <c r="L118" s="23" t="s">
        <v>3</v>
      </c>
      <c r="M118" s="23" t="s">
        <v>0</v>
      </c>
      <c r="N118" s="23" t="s">
        <v>17</v>
      </c>
      <c r="O118" s="1"/>
      <c r="P118" s="1"/>
      <c r="Q118" s="1"/>
      <c r="R118" s="1"/>
      <c r="S118" s="1"/>
      <c r="T118" s="1"/>
      <c r="U118" s="1"/>
      <c r="V118" s="9"/>
      <c r="W118" s="1"/>
      <c r="X118" s="1"/>
      <c r="Y118" s="1"/>
      <c r="Z118" s="1"/>
      <c r="AA118" s="17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</row>
    <row r="119" spans="1:44" ht="10.5" customHeight="1" x14ac:dyDescent="0.2">
      <c r="A119" s="1" t="str">
        <f>$A$89</f>
        <v>Visitor</v>
      </c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12"/>
      <c r="M119" s="12"/>
      <c r="N119" s="12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</row>
    <row r="120" spans="1:44" ht="10.5" customHeight="1" x14ac:dyDescent="0.2">
      <c r="A120" s="1" t="str">
        <f>$R$77</f>
        <v>Home</v>
      </c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12"/>
      <c r="M120" s="12"/>
      <c r="N120" s="12"/>
    </row>
    <row r="121" spans="1:44" ht="10.5" customHeight="1" x14ac:dyDescent="0.2">
      <c r="B121" s="1" t="s">
        <v>45</v>
      </c>
      <c r="C121" s="1" t="s">
        <v>49</v>
      </c>
      <c r="G121" s="1" t="s">
        <v>47</v>
      </c>
      <c r="H121" s="1" t="s">
        <v>49</v>
      </c>
    </row>
    <row r="122" spans="1:44" ht="10.5" customHeight="1" x14ac:dyDescent="0.2">
      <c r="B122" s="1" t="s">
        <v>46</v>
      </c>
      <c r="C122" s="1" t="s">
        <v>49</v>
      </c>
    </row>
    <row r="123" spans="1:44" ht="10.5" customHeight="1" x14ac:dyDescent="0.2">
      <c r="C123" s="1" t="s">
        <v>48</v>
      </c>
      <c r="D123" s="1" t="s">
        <v>49</v>
      </c>
    </row>
    <row r="124" spans="1:44" ht="10.5" customHeight="1" x14ac:dyDescent="0.2">
      <c r="B124" s="1" t="s">
        <v>39</v>
      </c>
    </row>
    <row r="125" spans="1:44" ht="10.5" customHeight="1" x14ac:dyDescent="0.2">
      <c r="B125" s="1" t="s">
        <v>39</v>
      </c>
    </row>
    <row r="126" spans="1:44" s="7" customFormat="1" ht="10.5" customHeight="1" x14ac:dyDescent="0.2">
      <c r="B126" s="1" t="s">
        <v>39</v>
      </c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9"/>
      <c r="W126" s="1"/>
      <c r="X126" s="1"/>
      <c r="Y126" s="1"/>
      <c r="Z126" s="1"/>
      <c r="AA126" s="17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</row>
    <row r="127" spans="1:44" s="7" customFormat="1" ht="10.5" customHeight="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9"/>
      <c r="W127" s="1"/>
      <c r="X127" s="1"/>
      <c r="Y127" s="1"/>
      <c r="Z127" s="1"/>
      <c r="AA127" s="17"/>
    </row>
    <row r="128" spans="1:44" ht="12" customHeight="1" x14ac:dyDescent="0.2">
      <c r="A128" s="44" t="s">
        <v>31</v>
      </c>
      <c r="B128" s="23">
        <v>1</v>
      </c>
      <c r="C128" s="23">
        <v>2</v>
      </c>
      <c r="D128" s="23">
        <v>3</v>
      </c>
      <c r="E128" s="23">
        <v>4</v>
      </c>
      <c r="F128" s="23">
        <v>5</v>
      </c>
      <c r="G128" s="23">
        <v>6</v>
      </c>
      <c r="H128" s="23">
        <v>7</v>
      </c>
      <c r="I128" s="23">
        <v>8</v>
      </c>
      <c r="J128" s="23">
        <v>9</v>
      </c>
      <c r="K128" s="23"/>
      <c r="L128" s="23" t="s">
        <v>3</v>
      </c>
      <c r="M128" s="23" t="s">
        <v>0</v>
      </c>
      <c r="N128" s="23" t="s">
        <v>17</v>
      </c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</row>
    <row r="129" spans="1:27" ht="10.5" customHeight="1" x14ac:dyDescent="0.2">
      <c r="A129" s="1" t="str">
        <f>$A$89</f>
        <v>Visitor</v>
      </c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12"/>
      <c r="M129" s="12"/>
      <c r="N129" s="12"/>
    </row>
    <row r="130" spans="1:27" ht="10.5" customHeight="1" x14ac:dyDescent="0.2">
      <c r="A130" s="1" t="str">
        <f>$R$77</f>
        <v>Home</v>
      </c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12"/>
      <c r="M130" s="12"/>
      <c r="N130" s="12"/>
    </row>
    <row r="131" spans="1:27" ht="10.5" customHeight="1" x14ac:dyDescent="0.2">
      <c r="B131" s="1" t="s">
        <v>45</v>
      </c>
      <c r="C131" s="1" t="s">
        <v>49</v>
      </c>
      <c r="G131" s="1" t="s">
        <v>47</v>
      </c>
      <c r="H131" s="1" t="s">
        <v>49</v>
      </c>
    </row>
    <row r="132" spans="1:27" ht="10.5" customHeight="1" x14ac:dyDescent="0.2">
      <c r="B132" s="1" t="s">
        <v>46</v>
      </c>
      <c r="C132" s="1" t="s">
        <v>49</v>
      </c>
    </row>
    <row r="133" spans="1:27" ht="10.5" customHeight="1" x14ac:dyDescent="0.2">
      <c r="C133" s="1" t="s">
        <v>48</v>
      </c>
    </row>
    <row r="134" spans="1:27" ht="10.5" customHeight="1" x14ac:dyDescent="0.2">
      <c r="B134" s="1" t="s">
        <v>39</v>
      </c>
    </row>
    <row r="135" spans="1:27" ht="10.5" customHeight="1" x14ac:dyDescent="0.2">
      <c r="B135" s="1" t="s">
        <v>39</v>
      </c>
    </row>
    <row r="136" spans="1:27" ht="10.5" customHeight="1" x14ac:dyDescent="0.2">
      <c r="B136" s="1" t="s">
        <v>39</v>
      </c>
    </row>
    <row r="139" spans="1:27" ht="10.5" customHeight="1" x14ac:dyDescent="0.2"/>
    <row r="140" spans="1:27" ht="10.5" customHeight="1" x14ac:dyDescent="0.2"/>
    <row r="141" spans="1:27" x14ac:dyDescent="0.2">
      <c r="B141" s="7"/>
    </row>
    <row r="143" spans="1:27" x14ac:dyDescent="0.2">
      <c r="F143" s="7"/>
      <c r="V143" s="1"/>
      <c r="AA143" s="1"/>
    </row>
    <row r="144" spans="1:27" x14ac:dyDescent="0.2">
      <c r="F144" s="7"/>
      <c r="V144" s="1"/>
      <c r="AA144" s="1"/>
    </row>
  </sheetData>
  <sortState xmlns:xlrd2="http://schemas.microsoft.com/office/spreadsheetml/2017/richdata2" ref="A58:AR68">
    <sortCondition ref="A58"/>
  </sortState>
  <mergeCells count="4">
    <mergeCell ref="S79:U79"/>
    <mergeCell ref="K77:N77"/>
    <mergeCell ref="R77:U77"/>
    <mergeCell ref="B77:J77"/>
  </mergeCells>
  <phoneticPr fontId="0" type="noConversion"/>
  <pageMargins left="0.5" right="0.25" top="0.25" bottom="0.25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Recap</vt:lpstr>
      <vt:lpstr>Recap!Print_Area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Briggs</dc:creator>
  <cp:lastModifiedBy>jwb rcmba.com</cp:lastModifiedBy>
  <cp:lastPrinted>2025-08-05T18:43:19Z</cp:lastPrinted>
  <dcterms:created xsi:type="dcterms:W3CDTF">1997-04-09T05:37:56Z</dcterms:created>
  <dcterms:modified xsi:type="dcterms:W3CDTF">2026-02-24T18:58:23Z</dcterms:modified>
</cp:coreProperties>
</file>